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karm\Desktop\"/>
    </mc:Choice>
  </mc:AlternateContent>
  <bookViews>
    <workbookView xWindow="0" yWindow="0" windowWidth="14340" windowHeight="8370" activeTab="1"/>
  </bookViews>
  <sheets>
    <sheet name="Chip Shoppe 2014" sheetId="11" r:id="rId1"/>
    <sheet name="14-15 Hilltop PTSA" sheetId="10" r:id="rId2"/>
    <sheet name="Final '10-'11 budget  " sheetId="7" r:id="rId3"/>
    <sheet name="10-'11 Suppl Enrich List" sheetId="8" r:id="rId4"/>
  </sheets>
  <definedNames>
    <definedName name="_xlnm.Print_Area" localSheetId="1">'14-15 Hilltop PTSA'!$A$1:$O$50</definedName>
    <definedName name="_xlnm.Print_Titles" localSheetId="2">'Final ''10-''11 budget  '!$1:$3</definedName>
  </definedNames>
  <calcPr calcId="152511"/>
</workbook>
</file>

<file path=xl/calcChain.xml><?xml version="1.0" encoding="utf-8"?>
<calcChain xmlns="http://schemas.openxmlformats.org/spreadsheetml/2006/main">
  <c r="O14" i="10" l="1"/>
  <c r="F17" i="10"/>
  <c r="F41" i="10"/>
  <c r="O15" i="10"/>
  <c r="O13" i="10"/>
  <c r="O12" i="10"/>
  <c r="O11" i="10"/>
  <c r="O10" i="10"/>
  <c r="O4" i="10"/>
  <c r="O9" i="10"/>
  <c r="O8" i="10"/>
  <c r="O7" i="10"/>
  <c r="E41" i="10"/>
  <c r="C41" i="10"/>
  <c r="D41" i="10"/>
  <c r="O6" i="10"/>
  <c r="O5" i="10"/>
  <c r="D17" i="10"/>
  <c r="E17" i="10"/>
  <c r="G17" i="10"/>
  <c r="H17" i="10"/>
  <c r="I17" i="10"/>
  <c r="J17" i="10"/>
  <c r="K17" i="10"/>
  <c r="L17" i="10"/>
  <c r="M17" i="10"/>
  <c r="B47" i="10"/>
  <c r="B50" i="10" s="1"/>
  <c r="C17" i="10"/>
  <c r="A2" i="10"/>
  <c r="B41" i="10"/>
  <c r="N41" i="10" s="1"/>
  <c r="O20" i="10"/>
  <c r="N20" i="10" s="1"/>
  <c r="O40" i="10"/>
  <c r="N40" i="10" s="1"/>
  <c r="O39" i="10"/>
  <c r="N39" i="10" s="1"/>
  <c r="O38" i="10"/>
  <c r="N38" i="10" s="1"/>
  <c r="O37" i="10"/>
  <c r="N37" i="10"/>
  <c r="O36" i="10"/>
  <c r="N36" i="10" s="1"/>
  <c r="O35" i="10"/>
  <c r="N35" i="10" s="1"/>
  <c r="O34" i="10"/>
  <c r="N34" i="10" s="1"/>
  <c r="O33" i="10"/>
  <c r="N33" i="10" s="1"/>
  <c r="O32" i="10"/>
  <c r="N32" i="10" s="1"/>
  <c r="O31" i="10"/>
  <c r="N31" i="10" s="1"/>
  <c r="O30" i="10"/>
  <c r="N30" i="10" s="1"/>
  <c r="O29" i="10"/>
  <c r="N29" i="10" s="1"/>
  <c r="O28" i="10"/>
  <c r="N28" i="10" s="1"/>
  <c r="O27" i="10"/>
  <c r="N27" i="10" s="1"/>
  <c r="O26" i="10"/>
  <c r="N26" i="10" s="1"/>
  <c r="O25" i="10"/>
  <c r="N25" i="10" s="1"/>
  <c r="O24" i="10"/>
  <c r="N24" i="10" s="1"/>
  <c r="O23" i="10"/>
  <c r="N23" i="10" s="1"/>
  <c r="O22" i="10"/>
  <c r="N22" i="10" s="1"/>
  <c r="O21" i="10"/>
  <c r="N21" i="10" s="1"/>
  <c r="B17" i="10"/>
  <c r="D37" i="8"/>
  <c r="E37" i="8" s="1"/>
  <c r="D42" i="8"/>
  <c r="E15" i="8"/>
  <c r="E13" i="8"/>
  <c r="E9" i="8"/>
  <c r="C20" i="7"/>
  <c r="C35" i="7"/>
  <c r="C76" i="7" s="1"/>
  <c r="C78" i="7" s="1"/>
  <c r="D32" i="7"/>
  <c r="E35" i="7"/>
  <c r="E76" i="7" s="1"/>
  <c r="E78" i="7" s="1"/>
  <c r="E20" i="7"/>
  <c r="E33" i="8"/>
  <c r="Q41" i="10"/>
  <c r="Q43" i="10" s="1"/>
  <c r="Q17" i="10"/>
  <c r="B35" i="7"/>
  <c r="B76" i="7"/>
  <c r="B20" i="7"/>
  <c r="B78" i="7" s="1"/>
  <c r="D74" i="7"/>
  <c r="F74" i="7"/>
  <c r="D65" i="7"/>
  <c r="F65" i="7" s="1"/>
  <c r="D62" i="7"/>
  <c r="D60" i="7"/>
  <c r="F60" i="7" s="1"/>
  <c r="D58" i="7"/>
  <c r="D55" i="7"/>
  <c r="D53" i="7"/>
  <c r="F53" i="7" s="1"/>
  <c r="D49" i="7"/>
  <c r="F49" i="7" s="1"/>
  <c r="D48" i="7"/>
  <c r="F48" i="7" s="1"/>
  <c r="D47" i="7"/>
  <c r="F47" i="7" s="1"/>
  <c r="D45" i="7"/>
  <c r="F45" i="7" s="1"/>
  <c r="D44" i="7"/>
  <c r="F44" i="7" s="1"/>
  <c r="D43" i="7"/>
  <c r="F43" i="7" s="1"/>
  <c r="D37" i="7"/>
  <c r="F37" i="7" s="1"/>
  <c r="D34" i="7"/>
  <c r="D33" i="7"/>
  <c r="F33" i="7"/>
  <c r="D30" i="7"/>
  <c r="D35" i="7" s="1"/>
  <c r="D76" i="7" s="1"/>
  <c r="F30" i="7"/>
  <c r="F35" i="7" s="1"/>
  <c r="D17" i="7"/>
  <c r="D20" i="7" s="1"/>
  <c r="D78" i="7" s="1"/>
  <c r="D80" i="7" s="1"/>
  <c r="F20" i="7"/>
  <c r="A2" i="7"/>
  <c r="D18" i="8"/>
  <c r="C46" i="8"/>
  <c r="E45" i="8"/>
  <c r="E44" i="8"/>
  <c r="E43" i="8"/>
  <c r="E42" i="8"/>
  <c r="E41" i="8"/>
  <c r="E40" i="8"/>
  <c r="E39" i="8"/>
  <c r="E38" i="8"/>
  <c r="E36" i="8"/>
  <c r="E35" i="8"/>
  <c r="E34" i="8"/>
  <c r="E32" i="8"/>
  <c r="E31" i="8"/>
  <c r="E30" i="8"/>
  <c r="E29" i="8"/>
  <c r="E46" i="8" s="1"/>
  <c r="C18" i="8"/>
  <c r="E17" i="8"/>
  <c r="E16" i="8"/>
  <c r="E14" i="8"/>
  <c r="E12" i="8"/>
  <c r="E11" i="8"/>
  <c r="E10" i="8"/>
  <c r="E8" i="8"/>
  <c r="E7" i="8"/>
  <c r="E5" i="8"/>
  <c r="E4" i="8"/>
  <c r="E18" i="8" s="1"/>
  <c r="D46" i="8" l="1"/>
  <c r="O41" i="10"/>
  <c r="N17" i="10"/>
  <c r="F76" i="7"/>
  <c r="F78" i="7" s="1"/>
  <c r="F80" i="7" s="1"/>
  <c r="O17" i="10"/>
  <c r="O43" i="10" l="1"/>
</calcChain>
</file>

<file path=xl/sharedStrings.xml><?xml version="1.0" encoding="utf-8"?>
<sst xmlns="http://schemas.openxmlformats.org/spreadsheetml/2006/main" count="211" uniqueCount="163">
  <si>
    <t>BUDGET</t>
  </si>
  <si>
    <t>INCOME</t>
  </si>
  <si>
    <t>Remaining</t>
  </si>
  <si>
    <t>Add To Beginning Budget</t>
  </si>
  <si>
    <t>Box Tops &amp; Labels</t>
  </si>
  <si>
    <t>Carnival</t>
  </si>
  <si>
    <t>Gertens</t>
  </si>
  <si>
    <t>Popcorn Friday</t>
  </si>
  <si>
    <t>Reach for the Stars</t>
  </si>
  <si>
    <t>Scholastic Book Fair</t>
  </si>
  <si>
    <t>School Pictures</t>
  </si>
  <si>
    <t>Other Income</t>
  </si>
  <si>
    <t>Target</t>
  </si>
  <si>
    <t>TOTAL INCOME</t>
  </si>
  <si>
    <t>EXPENSES</t>
  </si>
  <si>
    <t>4th Grade Alcohol Decisions</t>
  </si>
  <si>
    <t>5th Grade Graduation</t>
  </si>
  <si>
    <t>5th Grade Valley Fair</t>
  </si>
  <si>
    <t>Assignment Notebook</t>
  </si>
  <si>
    <t>Audio Enhancement-Spkr Sys.</t>
  </si>
  <si>
    <t>Building Beautification</t>
  </si>
  <si>
    <t>Carnival Spending:</t>
  </si>
  <si>
    <t>Carnival- Food</t>
  </si>
  <si>
    <t>Carnival- Prizes</t>
  </si>
  <si>
    <t>Carnival-hair glow,Jewel,Sweets,etc.</t>
  </si>
  <si>
    <t>Carnival-Misc</t>
  </si>
  <si>
    <t>Carnival-Theme Baskets</t>
  </si>
  <si>
    <t>Current Events</t>
  </si>
  <si>
    <t>Donations expense</t>
  </si>
  <si>
    <t>Family Fun Activity</t>
  </si>
  <si>
    <t>Field Trip-Cultural Enrichment</t>
  </si>
  <si>
    <t>IMC-supplies</t>
  </si>
  <si>
    <t>In School Special Events</t>
  </si>
  <si>
    <t>Insurance</t>
  </si>
  <si>
    <t>International Center Speaker Fund</t>
  </si>
  <si>
    <t>Kindergarten graduation</t>
  </si>
  <si>
    <t>Kindgarten Tree Planting</t>
  </si>
  <si>
    <t>Membership</t>
  </si>
  <si>
    <t>Misc</t>
  </si>
  <si>
    <t>Music</t>
  </si>
  <si>
    <t xml:space="preserve">Open House-Food </t>
  </si>
  <si>
    <t>Phy Ed</t>
  </si>
  <si>
    <t>Printing Expenses</t>
  </si>
  <si>
    <t>PTSA Childcare-Meetings</t>
  </si>
  <si>
    <t>PTSA Convention</t>
  </si>
  <si>
    <t>Secretary &amp; Treasurer Expenses</t>
  </si>
  <si>
    <t>Spartanwear</t>
  </si>
  <si>
    <t>Staff Appreciation</t>
  </si>
  <si>
    <t>Sunshine Program</t>
  </si>
  <si>
    <t>Tax Return</t>
  </si>
  <si>
    <t>Technology-AR,CAMERA,ONLINE</t>
  </si>
  <si>
    <t>Wednesday Folders</t>
  </si>
  <si>
    <t>Yearbook</t>
  </si>
  <si>
    <t>TOTAL EXPENSES</t>
  </si>
  <si>
    <t>OVERALL TOTAL</t>
  </si>
  <si>
    <t>Milk Tops</t>
  </si>
  <si>
    <t>Reflections Program</t>
  </si>
  <si>
    <t>Open House Balloons &amp; Supplies</t>
  </si>
  <si>
    <t>Supp Enrich-Early Childhood/Special</t>
  </si>
  <si>
    <t>Supp Enrich-Reg</t>
  </si>
  <si>
    <t>Nutrition, Scholarship &amp; Supplies</t>
  </si>
  <si>
    <t>Total to Date</t>
  </si>
  <si>
    <t>School Directory</t>
  </si>
  <si>
    <t>Popcorn Machine</t>
  </si>
  <si>
    <t>2008/2009</t>
  </si>
  <si>
    <t>Comments</t>
  </si>
  <si>
    <t>Estimated Ending Cash</t>
  </si>
  <si>
    <t>Supplemental Enrichment-Early Childhood/Special Education</t>
  </si>
  <si>
    <t>Teacher/Position</t>
  </si>
  <si>
    <t>Amount</t>
  </si>
  <si>
    <t>Received</t>
  </si>
  <si>
    <t>Pam Kerber, Early Childhood Spec Ed Teacher</t>
  </si>
  <si>
    <t>Dawn Banks, Early Childhood Spec Ed Teacher</t>
  </si>
  <si>
    <t>Joanne Terry, Speech/Language Pathologist</t>
  </si>
  <si>
    <t>Colette Ryan, Occupational Therapist</t>
  </si>
  <si>
    <t>Perry Peterson, Speech/Language Pathologist</t>
  </si>
  <si>
    <t>Total</t>
  </si>
  <si>
    <t>Supplemental Enrichment-Regular Education Teachers</t>
  </si>
  <si>
    <t>Michele Haedrich, Kindergarten</t>
  </si>
  <si>
    <t>Ally Lawrence, .5 Kindergarten</t>
  </si>
  <si>
    <r>
      <t>Jody Reiminitz, 1</t>
    </r>
    <r>
      <rPr>
        <vertAlign val="superscript"/>
        <sz val="14"/>
        <rFont val="Times New Roman"/>
        <family val="1"/>
      </rPr>
      <t>st</t>
    </r>
    <r>
      <rPr>
        <sz val="14"/>
        <rFont val="Times New Roman"/>
        <family val="1"/>
      </rPr>
      <t xml:space="preserve"> grade</t>
    </r>
  </si>
  <si>
    <r>
      <t>Barb Fullmer, 1</t>
    </r>
    <r>
      <rPr>
        <vertAlign val="superscript"/>
        <sz val="14"/>
        <rFont val="Times New Roman"/>
        <family val="1"/>
      </rPr>
      <t>st</t>
    </r>
    <r>
      <rPr>
        <sz val="14"/>
        <rFont val="Times New Roman"/>
        <family val="1"/>
      </rPr>
      <t xml:space="preserve"> grade</t>
    </r>
  </si>
  <si>
    <r>
      <t>Barb Rasmussen, 2</t>
    </r>
    <r>
      <rPr>
        <vertAlign val="superscript"/>
        <sz val="14"/>
        <rFont val="Times New Roman"/>
        <family val="1"/>
      </rPr>
      <t>nd</t>
    </r>
    <r>
      <rPr>
        <sz val="14"/>
        <rFont val="Times New Roman"/>
        <family val="1"/>
      </rPr>
      <t xml:space="preserve"> grade</t>
    </r>
  </si>
  <si>
    <r>
      <t>John Simon, 2</t>
    </r>
    <r>
      <rPr>
        <vertAlign val="superscript"/>
        <sz val="14"/>
        <rFont val="Times New Roman"/>
        <family val="1"/>
      </rPr>
      <t>nd</t>
    </r>
    <r>
      <rPr>
        <sz val="14"/>
        <rFont val="Times New Roman"/>
        <family val="1"/>
      </rPr>
      <t xml:space="preserve"> grade Atheneum</t>
    </r>
  </si>
  <si>
    <r>
      <t>Betty Humphries, 3</t>
    </r>
    <r>
      <rPr>
        <vertAlign val="superscript"/>
        <sz val="14"/>
        <rFont val="Times New Roman"/>
        <family val="1"/>
      </rPr>
      <t>rd</t>
    </r>
    <r>
      <rPr>
        <sz val="14"/>
        <rFont val="Times New Roman"/>
        <family val="1"/>
      </rPr>
      <t xml:space="preserve"> grade Atheneum</t>
    </r>
  </si>
  <si>
    <r>
      <t>Joe Melde, 3</t>
    </r>
    <r>
      <rPr>
        <vertAlign val="superscript"/>
        <sz val="14"/>
        <rFont val="Times New Roman"/>
        <family val="1"/>
      </rPr>
      <t>rd</t>
    </r>
    <r>
      <rPr>
        <sz val="14"/>
        <rFont val="Times New Roman"/>
        <family val="1"/>
      </rPr>
      <t xml:space="preserve"> grade</t>
    </r>
  </si>
  <si>
    <r>
      <t>Lori Gustafson, 3</t>
    </r>
    <r>
      <rPr>
        <vertAlign val="superscript"/>
        <sz val="14"/>
        <rFont val="Times New Roman"/>
        <family val="1"/>
      </rPr>
      <t>rd</t>
    </r>
    <r>
      <rPr>
        <sz val="14"/>
        <rFont val="Times New Roman"/>
        <family val="1"/>
      </rPr>
      <t xml:space="preserve"> grade</t>
    </r>
  </si>
  <si>
    <r>
      <t>Kim Westra, 4</t>
    </r>
    <r>
      <rPr>
        <vertAlign val="superscript"/>
        <sz val="14"/>
        <rFont val="Times New Roman"/>
        <family val="1"/>
      </rPr>
      <t>th</t>
    </r>
    <r>
      <rPr>
        <sz val="14"/>
        <rFont val="Times New Roman"/>
        <family val="1"/>
      </rPr>
      <t xml:space="preserve"> grade Atheneum</t>
    </r>
  </si>
  <si>
    <r>
      <t>Diane Lewis, 4</t>
    </r>
    <r>
      <rPr>
        <vertAlign val="superscript"/>
        <sz val="14"/>
        <rFont val="Times New Roman"/>
        <family val="1"/>
      </rPr>
      <t>th</t>
    </r>
    <r>
      <rPr>
        <sz val="14"/>
        <rFont val="Times New Roman"/>
        <family val="1"/>
      </rPr>
      <t xml:space="preserve"> grade</t>
    </r>
  </si>
  <si>
    <r>
      <t>Sonja Steele, 4</t>
    </r>
    <r>
      <rPr>
        <vertAlign val="superscript"/>
        <sz val="14"/>
        <rFont val="Times New Roman"/>
        <family val="1"/>
      </rPr>
      <t>th</t>
    </r>
    <r>
      <rPr>
        <sz val="14"/>
        <rFont val="Times New Roman"/>
        <family val="1"/>
      </rPr>
      <t xml:space="preserve"> grade</t>
    </r>
  </si>
  <si>
    <r>
      <t>Deb Dallmann, 5</t>
    </r>
    <r>
      <rPr>
        <vertAlign val="superscript"/>
        <sz val="14"/>
        <rFont val="Times New Roman"/>
        <family val="1"/>
      </rPr>
      <t>th</t>
    </r>
    <r>
      <rPr>
        <sz val="14"/>
        <rFont val="Times New Roman"/>
        <family val="1"/>
      </rPr>
      <t xml:space="preserve"> grade</t>
    </r>
  </si>
  <si>
    <t>Fall Fundraiser - Cookie Dough</t>
  </si>
  <si>
    <t>Fall Fundraiser - Booklet</t>
  </si>
  <si>
    <t>2009/2010</t>
  </si>
  <si>
    <t>Estimated</t>
  </si>
  <si>
    <t>Final</t>
  </si>
  <si>
    <t xml:space="preserve">Old World Pizza </t>
  </si>
  <si>
    <t>Actual Beginning Cash</t>
  </si>
  <si>
    <t>Field Trip Bussing - '09-'10</t>
  </si>
  <si>
    <t>Field Trip Bussing - '08-'09</t>
  </si>
  <si>
    <r>
      <t>Cindy Ford , 5</t>
    </r>
    <r>
      <rPr>
        <vertAlign val="superscript"/>
        <sz val="14"/>
        <rFont val="Times New Roman"/>
        <family val="1"/>
      </rPr>
      <t>th</t>
    </r>
    <r>
      <rPr>
        <sz val="14"/>
        <rFont val="Times New Roman"/>
        <family val="1"/>
      </rPr>
      <t xml:space="preserve"> grade</t>
    </r>
  </si>
  <si>
    <t>Interest Inc.</t>
  </si>
  <si>
    <t>2010/2011</t>
  </si>
  <si>
    <t>Printer Cartridge</t>
  </si>
  <si>
    <t>Bad Debt</t>
  </si>
  <si>
    <t>Playground/recess equip.</t>
  </si>
  <si>
    <t>TOTAL Event Spending</t>
  </si>
  <si>
    <t>Special Teacher Technology Grant</t>
  </si>
  <si>
    <t>5th Grade Party</t>
  </si>
  <si>
    <t>Camey Greengard, 2nd grade</t>
  </si>
  <si>
    <t>Cheryl Dahl, 2nd grade</t>
  </si>
  <si>
    <t>Jessica Swanson, 5th grade Atheneum</t>
  </si>
  <si>
    <t>Danielle Peterson, Spec. Ed. Teacher</t>
  </si>
  <si>
    <t>Alice DeJong, .5 ESL</t>
  </si>
  <si>
    <t>Linda Geist,  Spec. Ed. Teacher</t>
  </si>
  <si>
    <t>Cathy Monsrud, .5, Community Preschool Teacher</t>
  </si>
  <si>
    <t>Linda Felter, .5 Spec. Ed. Teacher</t>
  </si>
  <si>
    <t>Cori Dezuck, Spec. Ed. Teacher</t>
  </si>
  <si>
    <t>Karen Sperl, Early Childhood Spec Ed Teacher</t>
  </si>
  <si>
    <t>Pat Blazick-Peterson, Speech/Language Pathologist</t>
  </si>
  <si>
    <t>Jane Lavoie, .5 Community Preschool Teacher</t>
  </si>
  <si>
    <t>General Expenses (child care, postage)</t>
  </si>
  <si>
    <t>Staff Welcome</t>
  </si>
  <si>
    <t>Staff Luncheon</t>
  </si>
  <si>
    <t>Family Fun Night</t>
  </si>
  <si>
    <t>Swim Nights</t>
  </si>
  <si>
    <t>5th Grade T-shirts</t>
  </si>
  <si>
    <t>BEST Foundation</t>
  </si>
  <si>
    <t>District 199 Employee Recognition</t>
  </si>
  <si>
    <t>Rainy Day Fund</t>
  </si>
  <si>
    <t>Chippe Shoppe</t>
  </si>
  <si>
    <t>SpiritWear</t>
  </si>
  <si>
    <t>OVERALL TOTAL INCOME (annual income-expenses)</t>
  </si>
  <si>
    <t>Yearbooks</t>
  </si>
  <si>
    <t>Bank Fees</t>
  </si>
  <si>
    <t>YearEnd Party</t>
  </si>
  <si>
    <t>Mini Grants - Fall</t>
  </si>
  <si>
    <t>Mini Grants - Spring</t>
  </si>
  <si>
    <t>Technology Fundraiser</t>
  </si>
  <si>
    <t>Cash donation</t>
  </si>
  <si>
    <t>Account Balance's</t>
  </si>
  <si>
    <t>Chip Shoppe</t>
  </si>
  <si>
    <t>Deposits</t>
  </si>
  <si>
    <t>Online</t>
  </si>
  <si>
    <t>Returns</t>
  </si>
  <si>
    <t>Fees</t>
  </si>
  <si>
    <t>Gross Total</t>
  </si>
  <si>
    <t>Minus Online</t>
  </si>
  <si>
    <t>Minus 2% Discount</t>
  </si>
  <si>
    <t>Payment</t>
  </si>
  <si>
    <t>Grand Total</t>
  </si>
  <si>
    <t>Baker's Square Fundraiser</t>
  </si>
  <si>
    <t>K Foundation - Give to the Max</t>
  </si>
  <si>
    <t>Field Trip &amp; Bussing ($1500/grade)</t>
  </si>
  <si>
    <t>Domino's Fundraiser</t>
  </si>
  <si>
    <t xml:space="preserve">Checking balance </t>
  </si>
  <si>
    <t xml:space="preserve">Savings balance </t>
  </si>
  <si>
    <t>Unallocated funds</t>
  </si>
  <si>
    <t>UNAPPROVED BUDGET</t>
  </si>
  <si>
    <t>2015/2016</t>
  </si>
  <si>
    <t>Literacy Night</t>
  </si>
  <si>
    <t xml:space="preserve">Family Fun Night </t>
  </si>
  <si>
    <t>Science/Studetn Showcase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</si>
</sst>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8"/>
      <name val="Times New Roman"/>
      <family val="1"/>
    </font>
    <font>
      <b/>
      <sz val="20"/>
      <name val="Times New Roman"/>
      <family val="1"/>
    </font>
    <font>
      <sz val="20"/>
      <name val="Arial"/>
      <family val="2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vertAlign val="superscript"/>
      <sz val="14"/>
      <name val="Times New Roman"/>
      <family val="1"/>
    </font>
    <font>
      <sz val="14"/>
      <name val="Arial"/>
      <family val="2"/>
    </font>
    <font>
      <sz val="14"/>
      <name val="Cambria"/>
      <family val="1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u val="doubleAccounting"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u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103">
    <xf numFmtId="0" fontId="0" fillId="0" borderId="0" xfId="0"/>
    <xf numFmtId="22" fontId="0" fillId="0" borderId="0" xfId="0" applyNumberForma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/>
    <xf numFmtId="16" fontId="2" fillId="0" borderId="1" xfId="0" quotePrefix="1" applyNumberFormat="1" applyFont="1" applyBorder="1" applyAlignment="1">
      <alignment horizontal="center"/>
    </xf>
    <xf numFmtId="39" fontId="0" fillId="0" borderId="0" xfId="0" applyNumberFormat="1" applyFill="1" applyBorder="1"/>
    <xf numFmtId="39" fontId="0" fillId="0" borderId="0" xfId="0" applyNumberFormat="1"/>
    <xf numFmtId="0" fontId="0" fillId="0" borderId="0" xfId="0" applyBorder="1"/>
    <xf numFmtId="39" fontId="0" fillId="0" borderId="1" xfId="0" applyNumberFormat="1" applyFill="1" applyBorder="1"/>
    <xf numFmtId="39" fontId="0" fillId="0" borderId="1" xfId="0" applyNumberFormat="1" applyBorder="1"/>
    <xf numFmtId="39" fontId="2" fillId="0" borderId="0" xfId="0" applyNumberFormat="1" applyFont="1" applyBorder="1"/>
    <xf numFmtId="39" fontId="2" fillId="0" borderId="0" xfId="0" applyNumberFormat="1" applyFont="1" applyFill="1" applyBorder="1"/>
    <xf numFmtId="39" fontId="2" fillId="0" borderId="0" xfId="0" applyNumberFormat="1" applyFont="1"/>
    <xf numFmtId="0" fontId="2" fillId="0" borderId="0" xfId="0" applyFont="1" applyAlignment="1">
      <alignment horizontal="left"/>
    </xf>
    <xf numFmtId="43" fontId="0" fillId="0" borderId="0" xfId="1" applyFont="1" applyBorder="1"/>
    <xf numFmtId="39" fontId="0" fillId="0" borderId="2" xfId="0" applyNumberFormat="1" applyFill="1" applyBorder="1"/>
    <xf numFmtId="0" fontId="3" fillId="0" borderId="0" xfId="2" applyAlignment="1" applyProtection="1"/>
    <xf numFmtId="39" fontId="2" fillId="0" borderId="3" xfId="0" applyNumberFormat="1" applyFont="1" applyFill="1" applyBorder="1"/>
    <xf numFmtId="0" fontId="0" fillId="0" borderId="0" xfId="0" applyBorder="1" applyAlignment="1">
      <alignment horizontal="center"/>
    </xf>
    <xf numFmtId="39" fontId="4" fillId="0" borderId="0" xfId="0" applyNumberFormat="1" applyFont="1" applyFill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right" vertical="top" wrapText="1"/>
    </xf>
    <xf numFmtId="0" fontId="7" fillId="0" borderId="4" xfId="0" applyFont="1" applyBorder="1"/>
    <xf numFmtId="0" fontId="12" fillId="0" borderId="4" xfId="0" applyFont="1" applyBorder="1"/>
    <xf numFmtId="2" fontId="13" fillId="0" borderId="7" xfId="0" applyNumberFormat="1" applyFont="1" applyBorder="1" applyAlignment="1">
      <alignment horizontal="center" vertical="top" wrapText="1"/>
    </xf>
    <xf numFmtId="40" fontId="13" fillId="0" borderId="4" xfId="0" applyNumberFormat="1" applyFont="1" applyBorder="1"/>
    <xf numFmtId="40" fontId="9" fillId="0" borderId="7" xfId="0" applyNumberFormat="1" applyFont="1" applyBorder="1" applyAlignment="1">
      <alignment horizontal="center" vertical="top" wrapText="1"/>
    </xf>
    <xf numFmtId="39" fontId="10" fillId="0" borderId="7" xfId="0" applyNumberFormat="1" applyFont="1" applyBorder="1" applyAlignment="1">
      <alignment horizontal="center" vertical="top" wrapText="1"/>
    </xf>
    <xf numFmtId="39" fontId="13" fillId="0" borderId="7" xfId="0" applyNumberFormat="1" applyFont="1" applyBorder="1" applyAlignment="1">
      <alignment horizontal="center" vertical="top" wrapText="1"/>
    </xf>
    <xf numFmtId="39" fontId="13" fillId="0" borderId="4" xfId="0" applyNumberFormat="1" applyFont="1" applyBorder="1"/>
    <xf numFmtId="39" fontId="9" fillId="0" borderId="7" xfId="0" applyNumberFormat="1" applyFont="1" applyBorder="1" applyAlignment="1">
      <alignment horizontal="center" vertical="top" wrapText="1"/>
    </xf>
    <xf numFmtId="0" fontId="0" fillId="0" borderId="0" xfId="0" applyAlignment="1">
      <alignment horizontal="left"/>
    </xf>
    <xf numFmtId="39" fontId="2" fillId="0" borderId="0" xfId="0" applyNumberFormat="1" applyFont="1" applyAlignment="1">
      <alignment horizontal="left"/>
    </xf>
    <xf numFmtId="0" fontId="14" fillId="0" borderId="0" xfId="0" applyFont="1"/>
    <xf numFmtId="0" fontId="15" fillId="0" borderId="0" xfId="0" applyFont="1"/>
    <xf numFmtId="0" fontId="14" fillId="0" borderId="0" xfId="0" applyFont="1" applyBorder="1" applyAlignment="1">
      <alignment horizontal="center"/>
    </xf>
    <xf numFmtId="22" fontId="14" fillId="0" borderId="0" xfId="0" applyNumberFormat="1" applyFont="1" applyAlignment="1">
      <alignment horizontal="left"/>
    </xf>
    <xf numFmtId="0" fontId="15" fillId="0" borderId="0" xfId="0" applyFont="1" applyBorder="1" applyAlignment="1">
      <alignment horizontal="center"/>
    </xf>
    <xf numFmtId="16" fontId="15" fillId="0" borderId="1" xfId="0" quotePrefix="1" applyNumberFormat="1" applyFont="1" applyBorder="1" applyAlignment="1">
      <alignment horizontal="center"/>
    </xf>
    <xf numFmtId="0" fontId="14" fillId="0" borderId="0" xfId="0" applyFont="1" applyBorder="1"/>
    <xf numFmtId="39" fontId="14" fillId="0" borderId="0" xfId="0" applyNumberFormat="1" applyFont="1" applyFill="1" applyBorder="1"/>
    <xf numFmtId="39" fontId="14" fillId="0" borderId="1" xfId="0" applyNumberFormat="1" applyFont="1" applyFill="1" applyBorder="1"/>
    <xf numFmtId="39" fontId="15" fillId="0" borderId="0" xfId="0" applyNumberFormat="1" applyFont="1" applyBorder="1"/>
    <xf numFmtId="39" fontId="14" fillId="0" borderId="2" xfId="0" applyNumberFormat="1" applyFont="1" applyFill="1" applyBorder="1"/>
    <xf numFmtId="0" fontId="16" fillId="0" borderId="0" xfId="0" applyFont="1"/>
    <xf numFmtId="0" fontId="17" fillId="0" borderId="0" xfId="0" applyFont="1"/>
    <xf numFmtId="0" fontId="16" fillId="0" borderId="0" xfId="0" applyFont="1" applyFill="1"/>
    <xf numFmtId="0" fontId="1" fillId="0" borderId="0" xfId="0" applyFont="1"/>
    <xf numFmtId="0" fontId="1" fillId="0" borderId="0" xfId="0" applyFont="1" applyFill="1"/>
    <xf numFmtId="39" fontId="15" fillId="0" borderId="1" xfId="0" applyNumberFormat="1" applyFont="1" applyFill="1" applyBorder="1"/>
    <xf numFmtId="39" fontId="19" fillId="0" borderId="1" xfId="0" applyNumberFormat="1" applyFont="1" applyFill="1" applyBorder="1"/>
    <xf numFmtId="0" fontId="20" fillId="0" borderId="0" xfId="0" applyFont="1"/>
    <xf numFmtId="0" fontId="20" fillId="0" borderId="0" xfId="0" applyFont="1" applyBorder="1" applyAlignment="1">
      <alignment horizontal="center"/>
    </xf>
    <xf numFmtId="22" fontId="20" fillId="0" borderId="0" xfId="0" applyNumberFormat="1" applyFont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0" xfId="0" applyFont="1"/>
    <xf numFmtId="17" fontId="19" fillId="0" borderId="1" xfId="0" applyNumberFormat="1" applyFont="1" applyBorder="1" applyAlignment="1">
      <alignment horizontal="center"/>
    </xf>
    <xf numFmtId="0" fontId="21" fillId="0" borderId="0" xfId="0" applyFont="1"/>
    <xf numFmtId="39" fontId="20" fillId="0" borderId="0" xfId="0" applyNumberFormat="1" applyFont="1" applyFill="1" applyBorder="1"/>
    <xf numFmtId="39" fontId="20" fillId="0" borderId="0" xfId="0" applyNumberFormat="1" applyFont="1"/>
    <xf numFmtId="0" fontId="20" fillId="0" borderId="0" xfId="0" applyFont="1" applyBorder="1"/>
    <xf numFmtId="39" fontId="20" fillId="0" borderId="0" xfId="0" quotePrefix="1" applyNumberFormat="1" applyFont="1" applyFill="1" applyBorder="1"/>
    <xf numFmtId="39" fontId="20" fillId="0" borderId="1" xfId="0" applyNumberFormat="1" applyFont="1" applyFill="1" applyBorder="1"/>
    <xf numFmtId="39" fontId="20" fillId="0" borderId="1" xfId="0" applyNumberFormat="1" applyFont="1" applyBorder="1"/>
    <xf numFmtId="39" fontId="19" fillId="0" borderId="0" xfId="0" applyNumberFormat="1" applyFont="1" applyBorder="1"/>
    <xf numFmtId="39" fontId="19" fillId="0" borderId="0" xfId="0" applyNumberFormat="1" applyFont="1"/>
    <xf numFmtId="0" fontId="22" fillId="0" borderId="0" xfId="0" applyFont="1"/>
    <xf numFmtId="39" fontId="23" fillId="0" borderId="0" xfId="0" applyNumberFormat="1" applyFont="1" applyBorder="1"/>
    <xf numFmtId="0" fontId="20" fillId="0" borderId="1" xfId="0" applyFont="1" applyBorder="1"/>
    <xf numFmtId="39" fontId="20" fillId="0" borderId="8" xfId="0" applyNumberFormat="1" applyFont="1" applyFill="1" applyBorder="1"/>
    <xf numFmtId="7" fontId="20" fillId="0" borderId="0" xfId="0" applyNumberFormat="1" applyFont="1" applyFill="1" applyBorder="1"/>
    <xf numFmtId="0" fontId="25" fillId="0" borderId="0" xfId="0" applyFont="1" applyBorder="1" applyAlignment="1">
      <alignment horizontal="center"/>
    </xf>
    <xf numFmtId="39" fontId="25" fillId="0" borderId="0" xfId="0" applyNumberFormat="1" applyFont="1" applyFill="1" applyBorder="1"/>
    <xf numFmtId="2" fontId="25" fillId="0" borderId="0" xfId="0" applyNumberFormat="1" applyFont="1" applyBorder="1"/>
    <xf numFmtId="39" fontId="25" fillId="0" borderId="1" xfId="0" applyNumberFormat="1" applyFont="1" applyFill="1" applyBorder="1"/>
    <xf numFmtId="0" fontId="25" fillId="0" borderId="0" xfId="0" applyFont="1" applyBorder="1"/>
    <xf numFmtId="39" fontId="26" fillId="0" borderId="0" xfId="0" applyNumberFormat="1" applyFont="1" applyFill="1" applyBorder="1"/>
    <xf numFmtId="0" fontId="26" fillId="0" borderId="0" xfId="0" applyFont="1" applyBorder="1"/>
    <xf numFmtId="39" fontId="20" fillId="0" borderId="0" xfId="0" applyNumberFormat="1" applyFont="1" applyBorder="1"/>
    <xf numFmtId="0" fontId="14" fillId="0" borderId="1" xfId="0" applyFont="1" applyBorder="1"/>
    <xf numFmtId="39" fontId="27" fillId="0" borderId="0" xfId="0" applyNumberFormat="1" applyFont="1" applyFill="1" applyBorder="1"/>
    <xf numFmtId="16" fontId="19" fillId="0" borderId="1" xfId="0" applyNumberFormat="1" applyFont="1" applyBorder="1" applyAlignment="1">
      <alignment horizontal="center"/>
    </xf>
    <xf numFmtId="14" fontId="20" fillId="0" borderId="0" xfId="0" applyNumberFormat="1" applyFont="1"/>
    <xf numFmtId="39" fontId="24" fillId="0" borderId="1" xfId="0" applyNumberFormat="1" applyFont="1" applyFill="1" applyBorder="1"/>
    <xf numFmtId="39" fontId="22" fillId="0" borderId="0" xfId="0" applyNumberFormat="1" applyFont="1" applyFill="1" applyBorder="1"/>
    <xf numFmtId="39" fontId="30" fillId="0" borderId="0" xfId="0" applyNumberFormat="1" applyFont="1" applyFill="1" applyBorder="1"/>
    <xf numFmtId="0" fontId="28" fillId="0" borderId="4" xfId="3" applyBorder="1" applyAlignment="1">
      <alignment horizontal="center"/>
    </xf>
    <xf numFmtId="0" fontId="28" fillId="0" borderId="4" xfId="3" applyBorder="1"/>
    <xf numFmtId="0" fontId="31" fillId="0" borderId="4" xfId="3" applyFont="1" applyBorder="1" applyAlignment="1">
      <alignment horizontal="center"/>
    </xf>
    <xf numFmtId="0" fontId="29" fillId="0" borderId="4" xfId="3" applyFont="1" applyBorder="1" applyAlignment="1">
      <alignment horizontal="center"/>
    </xf>
    <xf numFmtId="2" fontId="20" fillId="0" borderId="0" xfId="0" applyNumberFormat="1" applyFont="1" applyBorder="1"/>
    <xf numFmtId="0" fontId="16" fillId="0" borderId="0" xfId="0" applyFont="1" applyBorder="1"/>
    <xf numFmtId="0" fontId="22" fillId="0" borderId="0" xfId="0" applyFont="1" applyBorder="1"/>
    <xf numFmtId="8" fontId="20" fillId="2" borderId="0" xfId="0" applyNumberFormat="1" applyFont="1" applyFill="1" applyBorder="1"/>
    <xf numFmtId="7" fontId="20" fillId="2" borderId="0" xfId="0" applyNumberFormat="1" applyFont="1" applyFill="1" applyBorder="1"/>
  </cellXfs>
  <cellStyles count="4">
    <cellStyle name="Comma" xfId="1" builtinId="3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481965</xdr:colOff>
      <xdr:row>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587365" y="170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91440</xdr:colOff>
      <xdr:row>18</xdr:row>
      <xdr:rowOff>9525</xdr:rowOff>
    </xdr:from>
    <xdr:ext cx="184731" cy="265863"/>
    <xdr:sp macro="" textlink="">
      <xdr:nvSpPr>
        <xdr:cNvPr id="3" name="TextBox 2"/>
        <xdr:cNvSpPr txBox="1"/>
      </xdr:nvSpPr>
      <xdr:spPr>
        <a:xfrm>
          <a:off x="412432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4"/>
  <sheetViews>
    <sheetView workbookViewId="0">
      <selection activeCell="H10" sqref="H10"/>
    </sheetView>
  </sheetViews>
  <sheetFormatPr defaultRowHeight="12.75" x14ac:dyDescent="0.2"/>
  <cols>
    <col min="2" max="2" width="17.85546875" bestFit="1" customWidth="1"/>
  </cols>
  <sheetData>
    <row r="4" spans="2:6" ht="15" x14ac:dyDescent="0.25">
      <c r="B4" s="94" t="s">
        <v>141</v>
      </c>
      <c r="C4" s="95"/>
      <c r="D4" s="95"/>
      <c r="E4" s="95"/>
      <c r="F4" s="95"/>
    </row>
    <row r="5" spans="2:6" ht="15" x14ac:dyDescent="0.25">
      <c r="B5" s="94"/>
      <c r="C5" s="94" t="s">
        <v>142</v>
      </c>
      <c r="D5" s="94" t="s">
        <v>143</v>
      </c>
      <c r="E5" s="94" t="s">
        <v>144</v>
      </c>
      <c r="F5" s="94" t="s">
        <v>145</v>
      </c>
    </row>
    <row r="6" spans="2:6" ht="15" x14ac:dyDescent="0.25">
      <c r="B6" s="94"/>
      <c r="C6" s="94"/>
      <c r="D6" s="94"/>
      <c r="E6" s="94"/>
      <c r="F6" s="94"/>
    </row>
    <row r="7" spans="2:6" ht="15" x14ac:dyDescent="0.25">
      <c r="B7" s="94"/>
      <c r="C7" s="94">
        <v>2764.5</v>
      </c>
      <c r="D7" s="94">
        <v>7210.5</v>
      </c>
      <c r="E7" s="96">
        <v>138</v>
      </c>
      <c r="F7" s="94">
        <v>42</v>
      </c>
    </row>
    <row r="8" spans="2:6" ht="15" x14ac:dyDescent="0.25">
      <c r="B8" s="94"/>
      <c r="C8" s="94">
        <v>491.75</v>
      </c>
      <c r="D8" s="94">
        <v>588</v>
      </c>
      <c r="E8" s="96">
        <v>71.5</v>
      </c>
      <c r="F8" s="94"/>
    </row>
    <row r="9" spans="2:6" ht="15" x14ac:dyDescent="0.25">
      <c r="B9" s="94"/>
      <c r="C9" s="94">
        <v>3870.75</v>
      </c>
      <c r="D9" s="94"/>
      <c r="E9" s="96">
        <v>34</v>
      </c>
      <c r="F9" s="94"/>
    </row>
    <row r="10" spans="2:6" ht="15" x14ac:dyDescent="0.25">
      <c r="B10" s="94"/>
      <c r="C10" s="94">
        <v>2142</v>
      </c>
      <c r="D10" s="94"/>
      <c r="E10" s="96">
        <v>34</v>
      </c>
      <c r="F10" s="94"/>
    </row>
    <row r="11" spans="2:6" ht="15" x14ac:dyDescent="0.25">
      <c r="B11" s="94"/>
      <c r="C11" s="94">
        <v>2203</v>
      </c>
      <c r="D11" s="94"/>
      <c r="E11" s="96">
        <v>37</v>
      </c>
      <c r="F11" s="94"/>
    </row>
    <row r="12" spans="2:6" ht="15" x14ac:dyDescent="0.25">
      <c r="B12" s="94"/>
      <c r="C12" s="94">
        <v>2127.5</v>
      </c>
      <c r="D12" s="94"/>
      <c r="E12" s="96">
        <v>29.5</v>
      </c>
      <c r="F12" s="94"/>
    </row>
    <row r="13" spans="2:6" ht="15" x14ac:dyDescent="0.25">
      <c r="B13" s="94"/>
      <c r="C13" s="94">
        <v>1850.5</v>
      </c>
      <c r="D13" s="94"/>
      <c r="E13" s="96">
        <v>16</v>
      </c>
      <c r="F13" s="94">
        <v>7</v>
      </c>
    </row>
    <row r="14" spans="2:6" ht="15" x14ac:dyDescent="0.25">
      <c r="B14" s="94"/>
      <c r="C14" s="94">
        <v>2128.5</v>
      </c>
      <c r="D14" s="94"/>
      <c r="E14" s="96">
        <v>193</v>
      </c>
      <c r="F14" s="94">
        <v>7</v>
      </c>
    </row>
    <row r="15" spans="2:6" ht="15" x14ac:dyDescent="0.25">
      <c r="B15" s="94"/>
      <c r="C15" s="94">
        <v>2223.5</v>
      </c>
      <c r="D15" s="94"/>
      <c r="E15" s="96">
        <v>33</v>
      </c>
      <c r="F15" s="94">
        <v>7</v>
      </c>
    </row>
    <row r="16" spans="2:6" ht="15" x14ac:dyDescent="0.25">
      <c r="B16" s="94"/>
      <c r="C16" s="94">
        <v>2212</v>
      </c>
      <c r="D16" s="94"/>
      <c r="E16" s="94"/>
      <c r="F16" s="94"/>
    </row>
    <row r="17" spans="2:6" ht="15" x14ac:dyDescent="0.25">
      <c r="B17" s="94"/>
      <c r="C17" s="94">
        <v>2086.5</v>
      </c>
      <c r="D17" s="94"/>
      <c r="E17" s="94"/>
      <c r="F17" s="94"/>
    </row>
    <row r="18" spans="2:6" ht="15" x14ac:dyDescent="0.25">
      <c r="B18" s="94"/>
      <c r="C18" s="94">
        <v>2289</v>
      </c>
      <c r="D18" s="94"/>
      <c r="E18" s="94"/>
      <c r="F18" s="94"/>
    </row>
    <row r="19" spans="2:6" ht="15" x14ac:dyDescent="0.25">
      <c r="B19" s="94"/>
      <c r="C19" s="94">
        <v>2446.5</v>
      </c>
      <c r="D19" s="94"/>
      <c r="E19" s="94"/>
      <c r="F19" s="94"/>
    </row>
    <row r="20" spans="2:6" ht="15" x14ac:dyDescent="0.25">
      <c r="B20" s="94"/>
      <c r="C20" s="94">
        <v>1882.5</v>
      </c>
      <c r="D20" s="94"/>
      <c r="E20" s="94"/>
      <c r="F20" s="94"/>
    </row>
    <row r="21" spans="2:6" ht="15" x14ac:dyDescent="0.25">
      <c r="B21" s="94"/>
      <c r="C21" s="94">
        <v>2212.5</v>
      </c>
      <c r="D21" s="94"/>
      <c r="E21" s="94"/>
      <c r="F21" s="94"/>
    </row>
    <row r="22" spans="2:6" ht="15" x14ac:dyDescent="0.25">
      <c r="B22" s="94"/>
      <c r="C22" s="94">
        <v>170</v>
      </c>
      <c r="D22" s="94"/>
      <c r="E22" s="94"/>
      <c r="F22" s="94"/>
    </row>
    <row r="23" spans="2:6" ht="15" x14ac:dyDescent="0.25">
      <c r="B23" s="94"/>
      <c r="C23" s="94">
        <v>296</v>
      </c>
      <c r="D23" s="94"/>
      <c r="E23" s="94"/>
      <c r="F23" s="94"/>
    </row>
    <row r="24" spans="2:6" ht="15" x14ac:dyDescent="0.25">
      <c r="B24" s="94"/>
      <c r="C24" s="94">
        <v>223.5</v>
      </c>
      <c r="D24" s="94"/>
      <c r="E24" s="94"/>
      <c r="F24" s="94"/>
    </row>
    <row r="25" spans="2:6" ht="15" x14ac:dyDescent="0.25">
      <c r="B25" s="94"/>
      <c r="C25" s="94">
        <v>67</v>
      </c>
      <c r="D25" s="94"/>
      <c r="E25" s="94"/>
      <c r="F25" s="94"/>
    </row>
    <row r="26" spans="2:6" ht="15" x14ac:dyDescent="0.25">
      <c r="B26" s="94"/>
      <c r="C26" s="94">
        <v>247</v>
      </c>
      <c r="D26" s="94"/>
      <c r="E26" s="94"/>
      <c r="F26" s="94"/>
    </row>
    <row r="27" spans="2:6" ht="15" x14ac:dyDescent="0.25">
      <c r="B27" s="94"/>
      <c r="C27" s="94">
        <v>140</v>
      </c>
      <c r="D27" s="94"/>
      <c r="E27" s="94"/>
      <c r="F27" s="94"/>
    </row>
    <row r="28" spans="2:6" ht="15" x14ac:dyDescent="0.25">
      <c r="B28" s="94" t="s">
        <v>76</v>
      </c>
      <c r="C28" s="94">
        <v>34074.5</v>
      </c>
      <c r="D28" s="94">
        <v>7798.5</v>
      </c>
      <c r="E28" s="94">
        <v>586</v>
      </c>
      <c r="F28" s="94">
        <v>63</v>
      </c>
    </row>
    <row r="29" spans="2:6" ht="15" x14ac:dyDescent="0.25">
      <c r="B29" s="94"/>
      <c r="C29" s="94"/>
      <c r="D29" s="94"/>
      <c r="E29" s="94"/>
      <c r="F29" s="94"/>
    </row>
    <row r="30" spans="2:6" ht="15" x14ac:dyDescent="0.25">
      <c r="B30" s="94" t="s">
        <v>146</v>
      </c>
      <c r="C30" s="94">
        <v>41224</v>
      </c>
      <c r="D30" s="94"/>
      <c r="E30" s="94"/>
      <c r="F30" s="94"/>
    </row>
    <row r="31" spans="2:6" ht="15" x14ac:dyDescent="0.25">
      <c r="B31" s="94" t="s">
        <v>147</v>
      </c>
      <c r="C31" s="94">
        <v>33425.5</v>
      </c>
      <c r="D31" s="94"/>
      <c r="E31" s="94"/>
      <c r="F31" s="94"/>
    </row>
    <row r="32" spans="2:6" ht="15" x14ac:dyDescent="0.25">
      <c r="B32" s="94" t="s">
        <v>148</v>
      </c>
      <c r="C32" s="94">
        <v>33086.589999999997</v>
      </c>
      <c r="D32" s="94"/>
      <c r="E32" s="94"/>
      <c r="F32" s="94"/>
    </row>
    <row r="33" spans="2:6" ht="15" x14ac:dyDescent="0.25">
      <c r="B33" s="94" t="s">
        <v>149</v>
      </c>
      <c r="C33" s="94">
        <v>16018.59</v>
      </c>
      <c r="D33" s="94"/>
      <c r="E33" s="94"/>
      <c r="F33" s="94"/>
    </row>
    <row r="34" spans="2:6" ht="15" x14ac:dyDescent="0.25">
      <c r="B34" s="97" t="s">
        <v>150</v>
      </c>
      <c r="C34" s="97">
        <v>17067.999999999996</v>
      </c>
      <c r="D34" s="94"/>
      <c r="E34" s="94"/>
      <c r="F34" s="94"/>
    </row>
  </sheetData>
  <phoneticPr fontId="1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abSelected="1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A51" sqref="A51"/>
    </sheetView>
  </sheetViews>
  <sheetFormatPr defaultColWidth="4.42578125" defaultRowHeight="12" x14ac:dyDescent="0.2"/>
  <cols>
    <col min="1" max="1" width="39.85546875" style="41" customWidth="1"/>
    <col min="2" max="2" width="15" style="47" bestFit="1" customWidth="1"/>
    <col min="3" max="3" width="9.7109375" style="47" bestFit="1" customWidth="1"/>
    <col min="4" max="4" width="9.85546875" style="47" bestFit="1" customWidth="1"/>
    <col min="5" max="5" width="11" style="47" bestFit="1" customWidth="1"/>
    <col min="6" max="6" width="12" style="85" customWidth="1"/>
    <col min="7" max="7" width="10.85546875" style="47" customWidth="1"/>
    <col min="8" max="8" width="10.140625" style="47" bestFit="1" customWidth="1"/>
    <col min="9" max="9" width="10.85546875" style="47" bestFit="1" customWidth="1"/>
    <col min="10" max="10" width="10.42578125" style="47" bestFit="1" customWidth="1"/>
    <col min="11" max="11" width="10.85546875" style="47" bestFit="1" customWidth="1"/>
    <col min="12" max="12" width="10.42578125" style="47" bestFit="1" customWidth="1"/>
    <col min="13" max="13" width="9.7109375" style="47" bestFit="1" customWidth="1"/>
    <col min="14" max="14" width="16.85546875" style="41" customWidth="1"/>
    <col min="15" max="15" width="12.85546875" style="41" customWidth="1"/>
    <col min="16" max="16" width="32.140625" style="41" hidden="1" customWidth="1"/>
    <col min="17" max="17" width="14.42578125" style="47" hidden="1" customWidth="1"/>
    <col min="18" max="18" width="19.7109375" style="52" bestFit="1" customWidth="1"/>
    <col min="19" max="19" width="4.42578125" style="41"/>
    <col min="20" max="20" width="6" style="41" bestFit="1" customWidth="1"/>
    <col min="21" max="16384" width="4.42578125" style="41"/>
  </cols>
  <sheetData>
    <row r="1" spans="1:21" ht="14.25" x14ac:dyDescent="0.2">
      <c r="A1" s="67" t="s">
        <v>158</v>
      </c>
      <c r="B1" s="60"/>
      <c r="C1" s="60"/>
      <c r="D1" s="60"/>
      <c r="E1" s="60"/>
      <c r="F1" s="79"/>
      <c r="G1" s="60"/>
      <c r="H1" s="60"/>
      <c r="I1" s="60"/>
      <c r="J1" s="60"/>
      <c r="K1" s="60"/>
      <c r="L1" s="60"/>
      <c r="M1" s="60"/>
      <c r="N1" s="59"/>
      <c r="O1" s="59"/>
      <c r="Q1" s="43" t="s">
        <v>95</v>
      </c>
    </row>
    <row r="2" spans="1:21" ht="15" x14ac:dyDescent="0.25">
      <c r="A2" s="61">
        <f ca="1">NOW()</f>
        <v>42317.636907060187</v>
      </c>
      <c r="B2" s="62" t="s">
        <v>0</v>
      </c>
      <c r="C2" s="62"/>
      <c r="D2" s="62"/>
      <c r="E2" s="62"/>
      <c r="F2" s="79"/>
      <c r="G2" s="62"/>
      <c r="H2" s="62"/>
      <c r="I2" s="62"/>
      <c r="J2" s="62"/>
      <c r="K2" s="62"/>
      <c r="L2" s="62"/>
      <c r="M2" s="62"/>
      <c r="N2" s="61"/>
      <c r="O2" s="61"/>
      <c r="P2" s="44"/>
      <c r="Q2" s="45" t="s">
        <v>0</v>
      </c>
    </row>
    <row r="3" spans="1:21" ht="15" x14ac:dyDescent="0.25">
      <c r="A3" s="63" t="s">
        <v>1</v>
      </c>
      <c r="B3" s="89" t="s">
        <v>159</v>
      </c>
      <c r="C3" s="64">
        <v>42229</v>
      </c>
      <c r="D3" s="64">
        <v>42260</v>
      </c>
      <c r="E3" s="64">
        <v>42290</v>
      </c>
      <c r="F3" s="64">
        <v>42321</v>
      </c>
      <c r="G3" s="64">
        <v>42351</v>
      </c>
      <c r="H3" s="64">
        <v>42382</v>
      </c>
      <c r="I3" s="64">
        <v>42413</v>
      </c>
      <c r="J3" s="64">
        <v>42442</v>
      </c>
      <c r="K3" s="64">
        <v>42473</v>
      </c>
      <c r="L3" s="64">
        <v>42503</v>
      </c>
      <c r="M3" s="64">
        <v>42534</v>
      </c>
      <c r="N3" s="64" t="s">
        <v>2</v>
      </c>
      <c r="O3" s="65" t="s">
        <v>61</v>
      </c>
      <c r="P3" s="42" t="s">
        <v>1</v>
      </c>
      <c r="Q3" s="46" t="s">
        <v>93</v>
      </c>
      <c r="T3" s="47"/>
      <c r="U3" s="48"/>
    </row>
    <row r="4" spans="1:21" ht="14.25" x14ac:dyDescent="0.2">
      <c r="A4" s="59" t="s">
        <v>130</v>
      </c>
      <c r="B4" s="66">
        <v>0</v>
      </c>
      <c r="C4" s="66"/>
      <c r="D4" s="66"/>
      <c r="E4" s="66">
        <v>16470.009999999998</v>
      </c>
      <c r="F4" s="92"/>
      <c r="G4" s="66"/>
      <c r="H4" s="66"/>
      <c r="I4" s="66"/>
      <c r="J4" s="66"/>
      <c r="K4" s="66"/>
      <c r="L4" s="66"/>
      <c r="M4" s="66"/>
      <c r="N4" s="67"/>
      <c r="O4" s="67">
        <f>SUM(E4:M4)</f>
        <v>16470.009999999998</v>
      </c>
      <c r="Q4" s="48"/>
      <c r="T4" s="47"/>
      <c r="U4" s="48"/>
    </row>
    <row r="5" spans="1:21" ht="14.25" x14ac:dyDescent="0.2">
      <c r="A5" s="59" t="s">
        <v>101</v>
      </c>
      <c r="B5" s="66">
        <v>0</v>
      </c>
      <c r="C5" s="66"/>
      <c r="D5" s="66"/>
      <c r="E5" s="68"/>
      <c r="F5" s="80"/>
      <c r="G5" s="66"/>
      <c r="H5" s="66"/>
      <c r="I5" s="66"/>
      <c r="J5" s="66"/>
      <c r="K5" s="66"/>
      <c r="L5" s="66"/>
      <c r="M5" s="66"/>
      <c r="N5" s="67"/>
      <c r="O5" s="67">
        <f>SUM(B5:M5)</f>
        <v>0</v>
      </c>
      <c r="Q5" s="48"/>
      <c r="T5" s="47"/>
      <c r="U5" s="48"/>
    </row>
    <row r="6" spans="1:21" ht="14.25" x14ac:dyDescent="0.2">
      <c r="A6" s="59" t="s">
        <v>37</v>
      </c>
      <c r="B6" s="66">
        <v>0</v>
      </c>
      <c r="C6" s="66"/>
      <c r="D6" s="66">
        <v>105</v>
      </c>
      <c r="E6" s="66">
        <v>21</v>
      </c>
      <c r="F6" s="81"/>
      <c r="G6" s="66"/>
      <c r="H6" s="66"/>
      <c r="I6" s="66"/>
      <c r="J6" s="66"/>
      <c r="K6" s="66"/>
      <c r="L6" s="66"/>
      <c r="M6" s="66"/>
      <c r="N6" s="67"/>
      <c r="O6" s="67">
        <f t="shared" ref="O6:O15" si="0">SUM(C6:M6)</f>
        <v>126</v>
      </c>
      <c r="Q6" s="48"/>
      <c r="T6" s="47"/>
      <c r="U6" s="48"/>
    </row>
    <row r="7" spans="1:21" ht="14.25" x14ac:dyDescent="0.2">
      <c r="A7" s="59" t="s">
        <v>131</v>
      </c>
      <c r="B7" s="66">
        <v>0</v>
      </c>
      <c r="C7" s="66"/>
      <c r="D7" s="66"/>
      <c r="E7" s="69">
        <v>3137</v>
      </c>
      <c r="F7" s="80">
        <v>3452</v>
      </c>
      <c r="G7" s="66"/>
      <c r="H7" s="66"/>
      <c r="I7" s="66"/>
      <c r="J7" s="66"/>
      <c r="K7" s="66"/>
      <c r="L7" s="66"/>
      <c r="M7" s="66"/>
      <c r="N7" s="67"/>
      <c r="O7" s="67">
        <f t="shared" si="0"/>
        <v>6589</v>
      </c>
      <c r="P7" s="41" t="s">
        <v>8</v>
      </c>
      <c r="Q7" s="48">
        <v>0</v>
      </c>
      <c r="T7" s="47"/>
      <c r="U7" s="48"/>
    </row>
    <row r="8" spans="1:21" ht="14.25" x14ac:dyDescent="0.2">
      <c r="A8" s="59" t="s">
        <v>9</v>
      </c>
      <c r="B8" s="66">
        <v>0</v>
      </c>
      <c r="C8" s="66"/>
      <c r="D8" s="66"/>
      <c r="E8" s="66">
        <v>1733.48</v>
      </c>
      <c r="F8" s="80"/>
      <c r="G8" s="66"/>
      <c r="H8" s="66"/>
      <c r="I8" s="66"/>
      <c r="J8" s="66"/>
      <c r="K8" s="66"/>
      <c r="L8" s="66"/>
      <c r="M8" s="66"/>
      <c r="N8" s="67"/>
      <c r="O8" s="67">
        <f t="shared" si="0"/>
        <v>1733.48</v>
      </c>
      <c r="P8" s="41" t="s">
        <v>9</v>
      </c>
      <c r="Q8" s="48">
        <v>0</v>
      </c>
      <c r="T8" s="47"/>
      <c r="U8" s="48"/>
    </row>
    <row r="9" spans="1:21" ht="14.25" x14ac:dyDescent="0.2">
      <c r="A9" s="59" t="s">
        <v>133</v>
      </c>
      <c r="B9" s="66">
        <v>0</v>
      </c>
      <c r="C9" s="66"/>
      <c r="D9" s="66"/>
      <c r="E9" s="66"/>
      <c r="F9" s="80"/>
      <c r="G9" s="66"/>
      <c r="H9" s="66"/>
      <c r="I9" s="66"/>
      <c r="J9" s="66"/>
      <c r="K9" s="66"/>
      <c r="L9" s="66"/>
      <c r="M9" s="66"/>
      <c r="N9" s="86"/>
      <c r="O9" s="86">
        <f t="shared" si="0"/>
        <v>0</v>
      </c>
      <c r="Q9" s="49"/>
      <c r="T9" s="47"/>
      <c r="U9" s="48"/>
    </row>
    <row r="10" spans="1:21" ht="14.25" x14ac:dyDescent="0.2">
      <c r="A10" s="59" t="s">
        <v>139</v>
      </c>
      <c r="B10" s="66">
        <v>0</v>
      </c>
      <c r="C10" s="66"/>
      <c r="D10" s="66"/>
      <c r="E10" s="66"/>
      <c r="F10" s="66"/>
      <c r="H10" s="66"/>
      <c r="I10" s="66"/>
      <c r="J10" s="66"/>
      <c r="K10" s="66"/>
      <c r="L10" s="66"/>
      <c r="M10" s="66"/>
      <c r="N10" s="86"/>
      <c r="O10" s="86">
        <f t="shared" si="0"/>
        <v>0</v>
      </c>
      <c r="Q10" s="49"/>
      <c r="T10" s="47"/>
      <c r="U10" s="48"/>
    </row>
    <row r="11" spans="1:21" s="87" customFormat="1" ht="13.5" customHeight="1" x14ac:dyDescent="0.2">
      <c r="A11" s="68" t="s">
        <v>151</v>
      </c>
      <c r="B11" s="98">
        <v>0</v>
      </c>
      <c r="C11" s="66"/>
      <c r="D11" s="66"/>
      <c r="E11" s="66"/>
      <c r="F11" s="80"/>
      <c r="G11" s="66"/>
      <c r="H11" s="66"/>
      <c r="I11" s="66"/>
      <c r="J11" s="66"/>
      <c r="K11" s="66"/>
      <c r="L11" s="66"/>
      <c r="M11" s="66"/>
      <c r="N11" s="86"/>
      <c r="O11" s="86">
        <f t="shared" si="0"/>
        <v>0</v>
      </c>
      <c r="P11" s="47"/>
      <c r="Q11" s="48"/>
      <c r="R11" s="99"/>
      <c r="S11" s="47"/>
      <c r="T11" s="47"/>
      <c r="U11" s="48"/>
    </row>
    <row r="12" spans="1:21" s="87" customFormat="1" ht="13.5" customHeight="1" x14ac:dyDescent="0.2">
      <c r="A12" s="68" t="s">
        <v>152</v>
      </c>
      <c r="B12" s="98">
        <v>0</v>
      </c>
      <c r="C12" s="66"/>
      <c r="D12" s="66"/>
      <c r="E12" s="66"/>
      <c r="F12" s="80"/>
      <c r="G12" s="59"/>
      <c r="H12" s="66"/>
      <c r="I12" s="66"/>
      <c r="J12" s="66"/>
      <c r="K12" s="66"/>
      <c r="L12" s="66"/>
      <c r="M12" s="66"/>
      <c r="N12" s="86"/>
      <c r="O12" s="86">
        <f t="shared" si="0"/>
        <v>0</v>
      </c>
      <c r="P12" s="47"/>
      <c r="Q12" s="48"/>
      <c r="R12" s="99"/>
      <c r="S12" s="47"/>
      <c r="T12" s="47"/>
      <c r="U12" s="48"/>
    </row>
    <row r="13" spans="1:21" s="87" customFormat="1" ht="14.25" x14ac:dyDescent="0.2">
      <c r="A13" s="68" t="s">
        <v>138</v>
      </c>
      <c r="B13" s="98">
        <v>0</v>
      </c>
      <c r="C13" s="66"/>
      <c r="D13" s="66">
        <v>30</v>
      </c>
      <c r="E13" s="66"/>
      <c r="F13" s="80"/>
      <c r="G13" s="66"/>
      <c r="H13" s="66"/>
      <c r="I13" s="66"/>
      <c r="J13" s="66"/>
      <c r="K13" s="66"/>
      <c r="L13" s="66"/>
      <c r="M13" s="66"/>
      <c r="N13" s="86"/>
      <c r="O13" s="86">
        <f t="shared" si="0"/>
        <v>30</v>
      </c>
      <c r="P13" s="47"/>
      <c r="Q13" s="48"/>
      <c r="R13" s="99"/>
      <c r="S13" s="47"/>
      <c r="T13" s="47"/>
      <c r="U13" s="48"/>
    </row>
    <row r="14" spans="1:21" s="47" customFormat="1" ht="14.25" x14ac:dyDescent="0.2">
      <c r="A14" s="68" t="s">
        <v>161</v>
      </c>
      <c r="B14" s="98">
        <v>0</v>
      </c>
      <c r="C14" s="66"/>
      <c r="D14" s="66"/>
      <c r="E14" s="66"/>
      <c r="F14" s="80">
        <v>1048.25</v>
      </c>
      <c r="G14" s="66"/>
      <c r="H14" s="66"/>
      <c r="I14" s="66"/>
      <c r="J14" s="66"/>
      <c r="K14" s="66"/>
      <c r="L14" s="66"/>
      <c r="M14" s="66"/>
      <c r="N14" s="86"/>
      <c r="O14" s="86">
        <f>SUM(C14:M14)</f>
        <v>1048.25</v>
      </c>
      <c r="Q14" s="48"/>
      <c r="R14" s="99"/>
      <c r="U14" s="48"/>
    </row>
    <row r="15" spans="1:21" s="47" customFormat="1" ht="14.25" x14ac:dyDescent="0.2">
      <c r="A15" s="68" t="s">
        <v>154</v>
      </c>
      <c r="B15" s="98">
        <v>0</v>
      </c>
      <c r="C15" s="66"/>
      <c r="D15" s="66"/>
      <c r="E15" s="66"/>
      <c r="F15" s="80"/>
      <c r="G15" s="66"/>
      <c r="H15" s="66"/>
      <c r="I15" s="66"/>
      <c r="J15" s="66"/>
      <c r="K15" s="66"/>
      <c r="L15" s="66"/>
      <c r="M15" s="66"/>
      <c r="N15" s="86"/>
      <c r="O15" s="86">
        <f t="shared" si="0"/>
        <v>0</v>
      </c>
      <c r="Q15" s="48"/>
      <c r="R15" s="99"/>
      <c r="U15" s="48"/>
    </row>
    <row r="16" spans="1:21" ht="14.25" x14ac:dyDescent="0.2">
      <c r="A16" s="59"/>
      <c r="B16" s="66"/>
      <c r="C16" s="66"/>
      <c r="D16" s="66"/>
      <c r="E16" s="66"/>
      <c r="F16" s="80"/>
      <c r="G16" s="66"/>
      <c r="H16" s="66"/>
      <c r="I16" s="66"/>
      <c r="J16" s="66"/>
      <c r="K16" s="66"/>
      <c r="L16" s="66"/>
      <c r="M16" s="66"/>
      <c r="N16" s="67"/>
      <c r="O16" s="67"/>
      <c r="Q16" s="48"/>
    </row>
    <row r="17" spans="1:18" s="42" customFormat="1" ht="15" x14ac:dyDescent="0.25">
      <c r="A17" s="63" t="s">
        <v>13</v>
      </c>
      <c r="B17" s="72">
        <f>SUM(B4:B12)</f>
        <v>0</v>
      </c>
      <c r="C17" s="72">
        <f t="shared" ref="C17:M17" si="1">SUM(C4:C13)</f>
        <v>0</v>
      </c>
      <c r="D17" s="72">
        <f t="shared" si="1"/>
        <v>135</v>
      </c>
      <c r="E17" s="72">
        <f t="shared" si="1"/>
        <v>21361.489999999998</v>
      </c>
      <c r="F17" s="72">
        <f>SUM(F4:F15)</f>
        <v>4500.25</v>
      </c>
      <c r="G17" s="72">
        <f t="shared" si="1"/>
        <v>0</v>
      </c>
      <c r="H17" s="72">
        <f t="shared" si="1"/>
        <v>0</v>
      </c>
      <c r="I17" s="72">
        <f t="shared" si="1"/>
        <v>0</v>
      </c>
      <c r="J17" s="72">
        <f t="shared" si="1"/>
        <v>0</v>
      </c>
      <c r="K17" s="72">
        <f t="shared" si="1"/>
        <v>0</v>
      </c>
      <c r="L17" s="72">
        <f t="shared" si="1"/>
        <v>0</v>
      </c>
      <c r="M17" s="72">
        <f t="shared" si="1"/>
        <v>0</v>
      </c>
      <c r="N17" s="73">
        <f>SUM(C17:M17)</f>
        <v>25996.739999999998</v>
      </c>
      <c r="O17" s="73">
        <f>SUM(C17:M17)</f>
        <v>25996.739999999998</v>
      </c>
      <c r="P17" s="42" t="s">
        <v>13</v>
      </c>
      <c r="Q17" s="50">
        <f>SUM(Q4:Q8)</f>
        <v>0</v>
      </c>
      <c r="R17" s="53"/>
    </row>
    <row r="18" spans="1:18" ht="14.25" x14ac:dyDescent="0.2">
      <c r="A18" s="59"/>
      <c r="B18" s="66"/>
      <c r="C18" s="66"/>
      <c r="D18" s="66"/>
      <c r="E18" s="66"/>
      <c r="F18" s="80"/>
      <c r="G18" s="66"/>
      <c r="H18" s="66"/>
      <c r="I18" s="66"/>
      <c r="J18" s="66"/>
      <c r="K18" s="66"/>
      <c r="L18" s="66"/>
      <c r="M18" s="66"/>
      <c r="N18" s="67"/>
      <c r="O18" s="67"/>
      <c r="Q18" s="48"/>
    </row>
    <row r="19" spans="1:18" ht="15" x14ac:dyDescent="0.25">
      <c r="A19" s="63" t="s">
        <v>14</v>
      </c>
      <c r="B19" s="66"/>
      <c r="C19" s="66"/>
      <c r="D19" s="66"/>
      <c r="E19" s="66"/>
      <c r="F19" s="88"/>
      <c r="G19" s="66"/>
      <c r="H19" s="66"/>
      <c r="I19" s="66"/>
      <c r="J19" s="66"/>
      <c r="K19" s="66"/>
      <c r="L19" s="66"/>
      <c r="M19" s="66"/>
      <c r="N19" s="67"/>
      <c r="O19" s="67"/>
      <c r="P19" s="42" t="s">
        <v>14</v>
      </c>
      <c r="Q19" s="48"/>
    </row>
    <row r="20" spans="1:18" ht="14.25" x14ac:dyDescent="0.2">
      <c r="A20" s="59" t="s">
        <v>16</v>
      </c>
      <c r="B20" s="66">
        <v>150</v>
      </c>
      <c r="C20" s="66"/>
      <c r="D20" s="66"/>
      <c r="E20" s="66"/>
      <c r="F20" s="80"/>
      <c r="G20" s="66"/>
      <c r="H20" s="66"/>
      <c r="I20" s="66"/>
      <c r="J20" s="66"/>
      <c r="K20" s="66"/>
      <c r="L20" s="66"/>
      <c r="M20" s="66"/>
      <c r="N20" s="67">
        <f>SUM(B20-O20)</f>
        <v>150</v>
      </c>
      <c r="O20" s="67">
        <f>SUM(C20:M20)</f>
        <v>0</v>
      </c>
      <c r="P20" s="41" t="s">
        <v>16</v>
      </c>
      <c r="Q20" s="48">
        <v>600</v>
      </c>
    </row>
    <row r="21" spans="1:18" ht="14.25" x14ac:dyDescent="0.2">
      <c r="A21" s="59" t="s">
        <v>126</v>
      </c>
      <c r="B21" s="66">
        <v>1000</v>
      </c>
      <c r="C21" s="66"/>
      <c r="D21" s="66"/>
      <c r="E21" s="66"/>
      <c r="F21" s="80"/>
      <c r="G21" s="66"/>
      <c r="H21" s="66"/>
      <c r="I21" s="66"/>
      <c r="J21" s="66"/>
      <c r="K21" s="66"/>
      <c r="L21" s="66"/>
      <c r="M21" s="66"/>
      <c r="N21" s="67">
        <f t="shared" ref="N21:N40" si="2">SUM(B21-O21)</f>
        <v>1000</v>
      </c>
      <c r="O21" s="67">
        <f t="shared" ref="O21:O41" si="3">SUM(C21:M21)</f>
        <v>0</v>
      </c>
      <c r="P21" s="41" t="s">
        <v>17</v>
      </c>
      <c r="Q21" s="48">
        <v>0</v>
      </c>
    </row>
    <row r="22" spans="1:18" ht="14.25" x14ac:dyDescent="0.2">
      <c r="A22" s="59" t="s">
        <v>134</v>
      </c>
      <c r="B22" s="66">
        <v>50</v>
      </c>
      <c r="C22" s="66"/>
      <c r="D22" s="66"/>
      <c r="E22" s="66"/>
      <c r="F22" s="80"/>
      <c r="G22" s="66"/>
      <c r="H22" s="66"/>
      <c r="I22" s="66"/>
      <c r="J22" s="66"/>
      <c r="K22" s="66"/>
      <c r="L22" s="66"/>
      <c r="M22" s="66"/>
      <c r="N22" s="67">
        <f t="shared" si="2"/>
        <v>50</v>
      </c>
      <c r="O22" s="67">
        <f t="shared" si="3"/>
        <v>0</v>
      </c>
      <c r="Q22" s="48"/>
    </row>
    <row r="23" spans="1:18" ht="14.25" x14ac:dyDescent="0.2">
      <c r="A23" s="59" t="s">
        <v>127</v>
      </c>
      <c r="B23" s="66">
        <v>100</v>
      </c>
      <c r="C23" s="66"/>
      <c r="D23" s="66"/>
      <c r="E23" s="66"/>
      <c r="F23" s="80"/>
      <c r="G23" s="66"/>
      <c r="H23" s="66"/>
      <c r="I23" s="66"/>
      <c r="J23" s="66"/>
      <c r="K23" s="66"/>
      <c r="L23" s="66"/>
      <c r="M23" s="66"/>
      <c r="N23" s="67">
        <f t="shared" si="2"/>
        <v>100</v>
      </c>
      <c r="O23" s="67">
        <f t="shared" si="3"/>
        <v>0</v>
      </c>
      <c r="P23" s="41" t="s">
        <v>20</v>
      </c>
      <c r="Q23" s="48">
        <v>100</v>
      </c>
    </row>
    <row r="24" spans="1:18" ht="14.25" x14ac:dyDescent="0.2">
      <c r="A24" s="59" t="s">
        <v>128</v>
      </c>
      <c r="B24" s="66">
        <v>50</v>
      </c>
      <c r="C24" s="66"/>
      <c r="D24" s="66"/>
      <c r="E24" s="66"/>
      <c r="F24" s="80"/>
      <c r="G24" s="66"/>
      <c r="H24" s="66"/>
      <c r="I24" s="66"/>
      <c r="J24" s="66"/>
      <c r="K24" s="66"/>
      <c r="L24" s="66"/>
      <c r="M24" s="66"/>
      <c r="N24" s="67">
        <f t="shared" si="2"/>
        <v>50</v>
      </c>
      <c r="O24" s="67">
        <f t="shared" si="3"/>
        <v>0</v>
      </c>
      <c r="Q24" s="48"/>
    </row>
    <row r="25" spans="1:18" ht="14.25" x14ac:dyDescent="0.2">
      <c r="A25" s="59" t="s">
        <v>124</v>
      </c>
      <c r="B25" s="66">
        <v>1000</v>
      </c>
      <c r="C25" s="66"/>
      <c r="D25" s="66"/>
      <c r="E25" s="80">
        <v>484.48</v>
      </c>
      <c r="F25" s="100">
        <v>250</v>
      </c>
      <c r="G25" s="66"/>
      <c r="H25" s="66"/>
      <c r="I25" s="66"/>
      <c r="J25" s="66"/>
      <c r="K25" s="66"/>
      <c r="L25" s="66"/>
      <c r="M25" s="66"/>
      <c r="N25" s="67">
        <f t="shared" si="2"/>
        <v>265.52</v>
      </c>
      <c r="O25" s="67">
        <f t="shared" si="3"/>
        <v>734.48</v>
      </c>
      <c r="P25" s="41" t="s">
        <v>29</v>
      </c>
      <c r="Q25" s="48">
        <v>100</v>
      </c>
    </row>
    <row r="26" spans="1:18" ht="14.25" x14ac:dyDescent="0.2">
      <c r="A26" s="59" t="s">
        <v>135</v>
      </c>
      <c r="B26" s="66">
        <v>1500</v>
      </c>
      <c r="C26" s="66"/>
      <c r="D26" s="66"/>
      <c r="E26" s="66"/>
      <c r="F26" s="80"/>
      <c r="G26" s="66"/>
      <c r="H26" s="66"/>
      <c r="I26" s="66"/>
      <c r="J26" s="66"/>
      <c r="K26" s="66"/>
      <c r="L26" s="66"/>
      <c r="M26" s="66"/>
      <c r="N26" s="67">
        <f t="shared" si="2"/>
        <v>1500</v>
      </c>
      <c r="O26" s="67">
        <f t="shared" si="3"/>
        <v>0</v>
      </c>
      <c r="P26" s="41" t="s">
        <v>98</v>
      </c>
      <c r="Q26" s="48">
        <v>8000</v>
      </c>
      <c r="R26" s="54"/>
    </row>
    <row r="27" spans="1:18" ht="14.25" x14ac:dyDescent="0.2">
      <c r="A27" s="59" t="s">
        <v>153</v>
      </c>
      <c r="B27" s="66">
        <v>9000</v>
      </c>
      <c r="C27" s="66"/>
      <c r="D27" s="66">
        <v>1160</v>
      </c>
      <c r="E27" s="66"/>
      <c r="F27" s="80"/>
      <c r="G27" s="66"/>
      <c r="H27" s="66"/>
      <c r="I27" s="66"/>
      <c r="J27" s="66"/>
      <c r="K27" s="66"/>
      <c r="L27" s="66"/>
      <c r="M27" s="66"/>
      <c r="N27" s="67">
        <f t="shared" si="2"/>
        <v>7840</v>
      </c>
      <c r="O27" s="67">
        <f t="shared" si="3"/>
        <v>1160</v>
      </c>
      <c r="P27" s="41" t="s">
        <v>99</v>
      </c>
      <c r="Q27" s="48">
        <v>0</v>
      </c>
      <c r="R27" s="54"/>
    </row>
    <row r="28" spans="1:18" ht="14.25" x14ac:dyDescent="0.2">
      <c r="A28" s="59" t="s">
        <v>33</v>
      </c>
      <c r="B28" s="66">
        <v>140</v>
      </c>
      <c r="C28" s="66"/>
      <c r="D28" s="66"/>
      <c r="E28" s="66"/>
      <c r="F28" s="80"/>
      <c r="G28" s="66"/>
      <c r="H28" s="66"/>
      <c r="I28" s="66"/>
      <c r="J28" s="66"/>
      <c r="K28" s="66"/>
      <c r="L28" s="66"/>
      <c r="M28" s="66"/>
      <c r="N28" s="67">
        <f t="shared" si="2"/>
        <v>140</v>
      </c>
      <c r="O28" s="67">
        <f t="shared" si="3"/>
        <v>0</v>
      </c>
      <c r="P28" s="41" t="s">
        <v>33</v>
      </c>
      <c r="Q28" s="48">
        <v>150</v>
      </c>
    </row>
    <row r="29" spans="1:18" ht="14.25" x14ac:dyDescent="0.2">
      <c r="A29" s="59" t="s">
        <v>35</v>
      </c>
      <c r="B29" s="66">
        <v>150</v>
      </c>
      <c r="C29" s="66"/>
      <c r="D29" s="66"/>
      <c r="E29" s="66"/>
      <c r="F29" s="80"/>
      <c r="G29" s="66"/>
      <c r="H29" s="66"/>
      <c r="I29" s="66"/>
      <c r="J29" s="66"/>
      <c r="K29" s="66"/>
      <c r="L29" s="66"/>
      <c r="M29" s="66"/>
      <c r="N29" s="67">
        <f t="shared" si="2"/>
        <v>150</v>
      </c>
      <c r="O29" s="67">
        <f t="shared" si="3"/>
        <v>0</v>
      </c>
      <c r="P29" s="41" t="s">
        <v>35</v>
      </c>
      <c r="Q29" s="48">
        <v>100</v>
      </c>
    </row>
    <row r="30" spans="1:18" ht="14.25" x14ac:dyDescent="0.2">
      <c r="A30" s="59" t="s">
        <v>136</v>
      </c>
      <c r="B30" s="66">
        <v>2000</v>
      </c>
      <c r="C30" s="66"/>
      <c r="D30" s="66"/>
      <c r="E30" s="66"/>
      <c r="F30" s="80"/>
      <c r="G30" s="66"/>
      <c r="H30" s="66"/>
      <c r="I30" s="66"/>
      <c r="J30" s="66"/>
      <c r="K30" s="66"/>
      <c r="L30" s="66"/>
      <c r="M30" s="66"/>
      <c r="N30" s="67">
        <f t="shared" si="2"/>
        <v>2000</v>
      </c>
      <c r="O30" s="67">
        <f t="shared" si="3"/>
        <v>0</v>
      </c>
      <c r="Q30" s="48"/>
    </row>
    <row r="31" spans="1:18" ht="15" x14ac:dyDescent="0.25">
      <c r="A31" s="59" t="s">
        <v>137</v>
      </c>
      <c r="B31" s="66">
        <v>3000</v>
      </c>
      <c r="C31" s="66"/>
      <c r="D31" s="93">
        <v>2133.62</v>
      </c>
      <c r="E31" s="66">
        <v>173.25</v>
      </c>
      <c r="F31" s="80"/>
      <c r="G31" s="66"/>
      <c r="H31" s="66"/>
      <c r="I31" s="66"/>
      <c r="J31" s="66"/>
      <c r="K31" s="66"/>
      <c r="L31" s="66"/>
      <c r="M31" s="66"/>
      <c r="N31" s="67">
        <f t="shared" si="2"/>
        <v>693.13000000000011</v>
      </c>
      <c r="O31" s="67">
        <f t="shared" si="3"/>
        <v>2306.87</v>
      </c>
      <c r="P31" s="41" t="s">
        <v>37</v>
      </c>
      <c r="Q31" s="48">
        <v>1E-3</v>
      </c>
    </row>
    <row r="32" spans="1:18" ht="14.25" x14ac:dyDescent="0.2">
      <c r="A32" s="74" t="s">
        <v>129</v>
      </c>
      <c r="B32" s="66">
        <v>1500</v>
      </c>
      <c r="C32" s="66"/>
      <c r="D32" s="66"/>
      <c r="E32" s="66"/>
      <c r="F32" s="80"/>
      <c r="G32" s="66"/>
      <c r="H32" s="66"/>
      <c r="I32" s="66"/>
      <c r="J32" s="66"/>
      <c r="K32" s="66"/>
      <c r="L32" s="66"/>
      <c r="M32" s="66"/>
      <c r="N32" s="67">
        <f t="shared" si="2"/>
        <v>1500</v>
      </c>
      <c r="O32" s="67">
        <f t="shared" si="3"/>
        <v>0</v>
      </c>
      <c r="Q32" s="48"/>
    </row>
    <row r="33" spans="1:18" ht="14.25" x14ac:dyDescent="0.2">
      <c r="A33" s="59" t="s">
        <v>121</v>
      </c>
      <c r="B33" s="66">
        <v>600</v>
      </c>
      <c r="C33" s="66"/>
      <c r="D33" s="66">
        <v>54.61</v>
      </c>
      <c r="E33" s="66">
        <v>20</v>
      </c>
      <c r="F33" s="80">
        <v>19.88</v>
      </c>
      <c r="G33" s="66"/>
      <c r="H33" s="66"/>
      <c r="I33" s="66"/>
      <c r="J33" s="66"/>
      <c r="K33" s="66"/>
      <c r="L33" s="66"/>
      <c r="M33" s="66"/>
      <c r="N33" s="67">
        <f t="shared" si="2"/>
        <v>505.51</v>
      </c>
      <c r="O33" s="67">
        <f t="shared" si="3"/>
        <v>94.49</v>
      </c>
      <c r="P33" s="41" t="s">
        <v>38</v>
      </c>
      <c r="Q33" s="48">
        <v>200</v>
      </c>
    </row>
    <row r="34" spans="1:18" ht="14.25" x14ac:dyDescent="0.2">
      <c r="A34" s="59" t="s">
        <v>57</v>
      </c>
      <c r="B34" s="66">
        <v>250</v>
      </c>
      <c r="C34" s="66"/>
      <c r="D34" s="66">
        <v>127.82</v>
      </c>
      <c r="E34" s="66"/>
      <c r="F34" s="80"/>
      <c r="G34" s="66"/>
      <c r="H34" s="66"/>
      <c r="I34" s="66"/>
      <c r="J34" s="66"/>
      <c r="K34" s="66"/>
      <c r="L34" s="66"/>
      <c r="M34" s="66"/>
      <c r="N34" s="67">
        <f t="shared" si="2"/>
        <v>122.18</v>
      </c>
      <c r="O34" s="67">
        <f t="shared" si="3"/>
        <v>127.82</v>
      </c>
      <c r="P34" s="41" t="s">
        <v>57</v>
      </c>
      <c r="Q34" s="48">
        <v>25</v>
      </c>
    </row>
    <row r="35" spans="1:18" ht="14.25" x14ac:dyDescent="0.2">
      <c r="A35" s="59" t="s">
        <v>122</v>
      </c>
      <c r="B35" s="66">
        <v>200</v>
      </c>
      <c r="C35" s="66"/>
      <c r="D35" s="66">
        <v>196.75</v>
      </c>
      <c r="E35" s="66"/>
      <c r="F35" s="80"/>
      <c r="G35" s="66"/>
      <c r="H35" s="66"/>
      <c r="I35" s="66"/>
      <c r="J35" s="66"/>
      <c r="K35" s="66"/>
      <c r="L35" s="66"/>
      <c r="M35" s="66"/>
      <c r="N35" s="67">
        <f t="shared" si="2"/>
        <v>3.25</v>
      </c>
      <c r="O35" s="67">
        <f t="shared" si="3"/>
        <v>196.75</v>
      </c>
      <c r="P35" s="41" t="s">
        <v>47</v>
      </c>
      <c r="Q35" s="48">
        <v>400</v>
      </c>
    </row>
    <row r="36" spans="1:18" ht="14.25" x14ac:dyDescent="0.2">
      <c r="A36" s="59" t="s">
        <v>123</v>
      </c>
      <c r="B36" s="66">
        <v>1400</v>
      </c>
      <c r="C36" s="66"/>
      <c r="D36" s="66"/>
      <c r="E36" s="66">
        <v>113.65</v>
      </c>
      <c r="F36" s="80"/>
      <c r="G36" s="66"/>
      <c r="H36" s="66"/>
      <c r="I36" s="66"/>
      <c r="J36" s="66"/>
      <c r="K36" s="66"/>
      <c r="L36" s="41"/>
      <c r="M36" s="66"/>
      <c r="N36" s="67">
        <f t="shared" si="2"/>
        <v>1286.3499999999999</v>
      </c>
      <c r="O36" s="67">
        <f>SUM(C36:M36)</f>
        <v>113.65</v>
      </c>
      <c r="P36" s="41" t="s">
        <v>48</v>
      </c>
      <c r="Q36" s="48">
        <v>100</v>
      </c>
    </row>
    <row r="37" spans="1:18" ht="14.25" x14ac:dyDescent="0.2">
      <c r="A37" s="59" t="s">
        <v>125</v>
      </c>
      <c r="B37" s="66">
        <v>450</v>
      </c>
      <c r="C37" s="66"/>
      <c r="D37" s="66"/>
      <c r="E37" s="66"/>
      <c r="F37" s="80"/>
      <c r="G37" s="66"/>
      <c r="H37" s="66"/>
      <c r="I37" s="66"/>
      <c r="J37" s="66"/>
      <c r="K37" s="66"/>
      <c r="L37" s="66"/>
      <c r="M37" s="66"/>
      <c r="N37" s="67">
        <f t="shared" si="2"/>
        <v>450</v>
      </c>
      <c r="O37" s="67">
        <f t="shared" si="3"/>
        <v>0</v>
      </c>
      <c r="Q37" s="48"/>
    </row>
    <row r="38" spans="1:18" ht="14.25" x14ac:dyDescent="0.2">
      <c r="A38" s="59" t="s">
        <v>49</v>
      </c>
      <c r="B38" s="66">
        <v>350</v>
      </c>
      <c r="C38" s="66"/>
      <c r="D38" s="66"/>
      <c r="E38" s="66"/>
      <c r="F38" s="80"/>
      <c r="G38" s="66"/>
      <c r="H38" s="66"/>
      <c r="I38" s="66"/>
      <c r="J38" s="66"/>
      <c r="K38" s="66"/>
      <c r="L38" s="66"/>
      <c r="M38" s="66"/>
      <c r="N38" s="67">
        <f t="shared" si="2"/>
        <v>350</v>
      </c>
      <c r="O38" s="67">
        <f t="shared" si="3"/>
        <v>0</v>
      </c>
      <c r="P38" s="41" t="s">
        <v>49</v>
      </c>
      <c r="Q38" s="48">
        <v>175</v>
      </c>
    </row>
    <row r="39" spans="1:18" ht="14.25" x14ac:dyDescent="0.2">
      <c r="A39" s="59" t="s">
        <v>160</v>
      </c>
      <c r="B39" s="66">
        <v>800</v>
      </c>
      <c r="C39" s="66"/>
      <c r="D39" s="66"/>
      <c r="E39" s="66"/>
      <c r="F39" s="80"/>
      <c r="G39" s="66"/>
      <c r="H39" s="66"/>
      <c r="I39" s="66"/>
      <c r="J39" s="66"/>
      <c r="K39" s="66"/>
      <c r="L39" s="66"/>
      <c r="M39" s="66"/>
      <c r="N39" s="67">
        <f t="shared" si="2"/>
        <v>800</v>
      </c>
      <c r="O39" s="67">
        <f t="shared" si="3"/>
        <v>0</v>
      </c>
      <c r="Q39" s="48"/>
    </row>
    <row r="40" spans="1:18" ht="14.25" x14ac:dyDescent="0.2">
      <c r="A40" s="59" t="s">
        <v>157</v>
      </c>
      <c r="B40" s="66"/>
      <c r="C40" s="66"/>
      <c r="D40" s="66"/>
      <c r="E40" s="66"/>
      <c r="F40" s="80"/>
      <c r="G40" s="66"/>
      <c r="H40" s="66"/>
      <c r="I40" s="66"/>
      <c r="J40" s="66"/>
      <c r="K40" s="66"/>
      <c r="L40" s="66"/>
      <c r="M40" s="66"/>
      <c r="N40" s="67">
        <f t="shared" si="2"/>
        <v>0</v>
      </c>
      <c r="O40" s="67">
        <f>SUM(C40:M40)</f>
        <v>0</v>
      </c>
      <c r="Q40" s="48"/>
    </row>
    <row r="41" spans="1:18" s="42" customFormat="1" ht="17.25" x14ac:dyDescent="0.4">
      <c r="A41" s="63" t="s">
        <v>53</v>
      </c>
      <c r="B41" s="58">
        <f>SUM(B20:B39)</f>
        <v>23690</v>
      </c>
      <c r="C41" s="58">
        <f>SUM(C20:C40)</f>
        <v>0</v>
      </c>
      <c r="D41" s="58">
        <f>SUM(D20:D40)</f>
        <v>3672.8</v>
      </c>
      <c r="E41" s="58">
        <f>SUM(E20:E40)</f>
        <v>791.38</v>
      </c>
      <c r="F41" s="91">
        <f>SUM(F20:F40)</f>
        <v>269.88</v>
      </c>
      <c r="G41" s="58"/>
      <c r="H41" s="58"/>
      <c r="I41" s="58"/>
      <c r="J41" s="58"/>
      <c r="K41" s="58"/>
      <c r="L41" s="58"/>
      <c r="M41" s="58"/>
      <c r="N41" s="75">
        <f>B41-SUM(C41:M41)</f>
        <v>18955.939999999999</v>
      </c>
      <c r="O41" s="67">
        <f t="shared" si="3"/>
        <v>4734.0600000000004</v>
      </c>
      <c r="P41" s="42" t="s">
        <v>53</v>
      </c>
      <c r="Q41" s="57" t="e">
        <f>SUM(Q20:Q39)-#REF!</f>
        <v>#REF!</v>
      </c>
      <c r="R41" s="53"/>
    </row>
    <row r="42" spans="1:18" ht="15" x14ac:dyDescent="0.25">
      <c r="A42" s="76"/>
      <c r="B42" s="70"/>
      <c r="C42" s="70"/>
      <c r="D42" s="58"/>
      <c r="E42" s="58"/>
      <c r="F42" s="82"/>
      <c r="G42" s="70"/>
      <c r="H42" s="70"/>
      <c r="I42" s="70"/>
      <c r="J42" s="77"/>
      <c r="K42" s="77"/>
      <c r="L42" s="77"/>
      <c r="M42" s="77"/>
      <c r="N42" s="71"/>
      <c r="O42" s="67"/>
      <c r="Q42" s="48"/>
    </row>
    <row r="43" spans="1:18" ht="15.75" thickBot="1" x14ac:dyDescent="0.3">
      <c r="A43" s="63" t="s">
        <v>132</v>
      </c>
      <c r="B43" s="66"/>
      <c r="C43" s="66"/>
      <c r="D43" s="66"/>
      <c r="E43" s="66"/>
      <c r="F43" s="80"/>
      <c r="G43" s="66"/>
      <c r="H43" s="66"/>
      <c r="I43" s="66"/>
      <c r="J43" s="66"/>
      <c r="K43" s="66"/>
      <c r="L43" s="66"/>
      <c r="M43" s="66"/>
      <c r="N43" s="63"/>
      <c r="O43" s="67">
        <f>SUM(O17-O41)</f>
        <v>21262.679999999997</v>
      </c>
      <c r="P43" s="42" t="s">
        <v>54</v>
      </c>
      <c r="Q43" s="51" t="e">
        <f>(Q17-Q41)</f>
        <v>#REF!</v>
      </c>
    </row>
    <row r="44" spans="1:18" ht="15" thickTop="1" x14ac:dyDescent="0.2">
      <c r="A44" s="59"/>
      <c r="B44" s="66"/>
      <c r="C44" s="66"/>
      <c r="D44" s="66"/>
      <c r="E44" s="66"/>
      <c r="F44" s="80"/>
      <c r="G44" s="66"/>
      <c r="H44" s="66"/>
      <c r="I44" s="66"/>
      <c r="J44" s="66"/>
      <c r="K44" s="66"/>
      <c r="L44" s="66"/>
      <c r="M44" s="66"/>
      <c r="N44" s="59"/>
      <c r="O44" s="59"/>
      <c r="Q44" s="48">
        <v>31526.32</v>
      </c>
    </row>
    <row r="45" spans="1:18" ht="14.25" x14ac:dyDescent="0.2">
      <c r="A45" s="90" t="s">
        <v>155</v>
      </c>
      <c r="B45" s="101">
        <v>7839.98</v>
      </c>
      <c r="C45" s="68"/>
      <c r="D45" s="68"/>
      <c r="E45" s="68"/>
      <c r="F45" s="83"/>
      <c r="G45" s="68"/>
      <c r="H45" s="68"/>
      <c r="I45" s="68"/>
      <c r="J45" s="68"/>
      <c r="K45" s="68"/>
      <c r="L45" s="68"/>
      <c r="M45" s="68"/>
      <c r="N45" s="59"/>
      <c r="O45" s="59"/>
    </row>
    <row r="46" spans="1:18" ht="14.25" x14ac:dyDescent="0.2">
      <c r="A46" s="90" t="s">
        <v>156</v>
      </c>
      <c r="B46" s="102">
        <v>18286.599999999999</v>
      </c>
      <c r="C46" s="66"/>
      <c r="D46" s="66"/>
      <c r="E46" s="66"/>
      <c r="F46" s="80"/>
      <c r="G46" s="66"/>
      <c r="H46" s="66"/>
      <c r="I46" s="66"/>
      <c r="J46" s="66"/>
      <c r="K46" s="66"/>
      <c r="L46" s="66"/>
      <c r="M46" s="66"/>
      <c r="N46" s="59"/>
      <c r="O46" s="59"/>
      <c r="Q46" s="48"/>
    </row>
    <row r="47" spans="1:18" ht="14.25" x14ac:dyDescent="0.2">
      <c r="A47" s="59" t="s">
        <v>76</v>
      </c>
      <c r="B47" s="78">
        <f>SUM(B45:B46)</f>
        <v>26126.579999999998</v>
      </c>
      <c r="C47" s="66"/>
      <c r="D47" s="66"/>
      <c r="E47" s="66"/>
      <c r="F47" s="80"/>
      <c r="G47" s="66"/>
      <c r="H47" s="66"/>
      <c r="I47" s="66"/>
      <c r="J47" s="66"/>
      <c r="K47" s="66"/>
      <c r="L47" s="66"/>
      <c r="M47" s="66"/>
      <c r="N47" s="59"/>
      <c r="O47" s="59"/>
      <c r="Q47" s="48"/>
      <c r="R47" s="41"/>
    </row>
    <row r="48" spans="1:18" ht="14.25" x14ac:dyDescent="0.2">
      <c r="A48" s="59"/>
      <c r="B48" s="66"/>
      <c r="C48" s="66"/>
      <c r="D48" s="66"/>
      <c r="E48" s="66"/>
      <c r="F48" s="80"/>
      <c r="G48" s="66"/>
      <c r="H48" s="66"/>
      <c r="I48" s="66"/>
      <c r="J48" s="66"/>
      <c r="K48" s="66"/>
      <c r="L48" s="66"/>
      <c r="M48" s="66"/>
      <c r="N48" s="59"/>
      <c r="O48" s="59"/>
      <c r="Q48" s="48"/>
      <c r="R48" s="41"/>
    </row>
    <row r="49" spans="1:18" ht="14.25" x14ac:dyDescent="0.2">
      <c r="A49" s="59" t="s">
        <v>162</v>
      </c>
      <c r="B49" s="78">
        <v>0</v>
      </c>
      <c r="C49" s="48"/>
      <c r="D49" s="48"/>
      <c r="E49" s="48"/>
      <c r="F49" s="84"/>
      <c r="G49" s="48"/>
      <c r="H49" s="48"/>
      <c r="I49" s="48"/>
      <c r="J49" s="48"/>
      <c r="K49" s="48"/>
      <c r="L49" s="48"/>
      <c r="M49" s="48"/>
      <c r="Q49" s="48"/>
      <c r="R49" s="41"/>
    </row>
    <row r="50" spans="1:18" ht="14.25" x14ac:dyDescent="0.2">
      <c r="A50" s="59" t="s">
        <v>140</v>
      </c>
      <c r="B50" s="78">
        <f>SUM(B47-B49)</f>
        <v>26126.579999999998</v>
      </c>
      <c r="C50" s="48"/>
      <c r="D50" s="48"/>
      <c r="E50" s="48"/>
      <c r="F50" s="84"/>
      <c r="G50" s="48"/>
      <c r="H50" s="48"/>
      <c r="I50" s="48"/>
      <c r="J50" s="48"/>
      <c r="K50" s="48"/>
      <c r="L50" s="48"/>
      <c r="M50" s="48"/>
      <c r="Q50" s="48"/>
      <c r="R50" s="41"/>
    </row>
    <row r="51" spans="1:18" x14ac:dyDescent="0.2">
      <c r="B51" s="48"/>
      <c r="C51" s="48"/>
      <c r="D51" s="48"/>
      <c r="E51" s="48"/>
      <c r="F51" s="84"/>
      <c r="G51" s="48"/>
      <c r="H51" s="48"/>
      <c r="I51" s="48"/>
      <c r="J51" s="48"/>
      <c r="K51" s="48"/>
      <c r="L51" s="48"/>
      <c r="M51" s="48"/>
      <c r="Q51" s="48"/>
      <c r="R51" s="41"/>
    </row>
    <row r="52" spans="1:18" x14ac:dyDescent="0.2">
      <c r="B52" s="48"/>
      <c r="C52" s="48"/>
      <c r="D52" s="48"/>
      <c r="E52" s="48"/>
      <c r="F52" s="84"/>
      <c r="G52" s="48"/>
      <c r="H52" s="48"/>
      <c r="I52" s="48"/>
      <c r="J52" s="48"/>
      <c r="K52" s="48"/>
      <c r="L52" s="48"/>
      <c r="M52" s="48"/>
      <c r="Q52" s="48"/>
      <c r="R52" s="41"/>
    </row>
    <row r="53" spans="1:18" x14ac:dyDescent="0.2">
      <c r="B53" s="48"/>
      <c r="C53" s="48"/>
      <c r="D53" s="48"/>
      <c r="E53" s="48"/>
      <c r="F53" s="84"/>
      <c r="G53" s="48"/>
      <c r="H53" s="48"/>
      <c r="I53" s="48"/>
      <c r="J53" s="48"/>
      <c r="K53" s="48"/>
      <c r="L53" s="48"/>
      <c r="M53" s="48"/>
      <c r="Q53" s="48"/>
      <c r="R53" s="41"/>
    </row>
    <row r="54" spans="1:18" x14ac:dyDescent="0.2">
      <c r="B54" s="48"/>
      <c r="C54" s="48"/>
      <c r="D54" s="48"/>
      <c r="E54" s="48"/>
      <c r="F54" s="84"/>
      <c r="G54" s="48"/>
      <c r="H54" s="48"/>
      <c r="I54" s="48"/>
      <c r="J54" s="48"/>
      <c r="K54" s="48"/>
      <c r="L54" s="48"/>
      <c r="M54" s="48"/>
      <c r="Q54" s="48"/>
      <c r="R54" s="41"/>
    </row>
    <row r="55" spans="1:18" x14ac:dyDescent="0.2">
      <c r="B55" s="48"/>
      <c r="C55" s="48"/>
      <c r="D55" s="48"/>
      <c r="E55" s="48"/>
      <c r="F55" s="84"/>
      <c r="G55" s="48"/>
      <c r="H55" s="48"/>
      <c r="I55" s="48"/>
      <c r="J55" s="48"/>
      <c r="K55" s="48"/>
      <c r="L55" s="48"/>
      <c r="M55" s="48"/>
      <c r="Q55" s="48"/>
      <c r="R55" s="41"/>
    </row>
    <row r="56" spans="1:18" x14ac:dyDescent="0.2">
      <c r="B56" s="48"/>
      <c r="C56" s="48"/>
      <c r="D56" s="48"/>
      <c r="E56" s="48"/>
      <c r="F56" s="84"/>
      <c r="G56" s="48"/>
      <c r="H56" s="48"/>
      <c r="I56" s="48"/>
      <c r="J56" s="48"/>
      <c r="K56" s="48"/>
      <c r="L56" s="48"/>
      <c r="M56" s="48"/>
      <c r="Q56" s="48"/>
      <c r="R56" s="41"/>
    </row>
    <row r="57" spans="1:18" x14ac:dyDescent="0.2">
      <c r="B57" s="48"/>
      <c r="C57" s="48"/>
      <c r="D57" s="48"/>
      <c r="E57" s="48"/>
      <c r="F57" s="84"/>
      <c r="G57" s="48"/>
      <c r="H57" s="48"/>
      <c r="I57" s="48"/>
      <c r="J57" s="48"/>
      <c r="K57" s="48"/>
      <c r="L57" s="48"/>
      <c r="M57" s="48"/>
      <c r="Q57" s="48"/>
      <c r="R57" s="41"/>
    </row>
  </sheetData>
  <phoneticPr fontId="18" type="noConversion"/>
  <pageMargins left="0.25" right="0.25" top="0.52" bottom="0.75" header="0.36" footer="0.3"/>
  <pageSetup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72" sqref="F72"/>
    </sheetView>
  </sheetViews>
  <sheetFormatPr defaultColWidth="4.42578125" defaultRowHeight="12.75" x14ac:dyDescent="0.2"/>
  <cols>
    <col min="1" max="1" width="32.140625" bestFit="1" customWidth="1"/>
    <col min="2" max="2" width="14" customWidth="1"/>
    <col min="3" max="3" width="13.85546875" style="7" customWidth="1"/>
    <col min="4" max="4" width="14.42578125" style="7" bestFit="1" customWidth="1"/>
    <col min="5" max="6" width="14.42578125" style="7" customWidth="1"/>
    <col min="7" max="7" width="43.5703125" bestFit="1" customWidth="1"/>
  </cols>
  <sheetData>
    <row r="1" spans="1:11" x14ac:dyDescent="0.2">
      <c r="D1" s="18"/>
      <c r="E1" s="18"/>
      <c r="F1" s="18" t="s">
        <v>95</v>
      </c>
    </row>
    <row r="2" spans="1:11" x14ac:dyDescent="0.2">
      <c r="A2" s="1">
        <f ca="1">NOW()</f>
        <v>42317.636907060187</v>
      </c>
      <c r="B2" s="39" t="s">
        <v>94</v>
      </c>
      <c r="C2" s="2" t="s">
        <v>0</v>
      </c>
      <c r="D2" s="2" t="s">
        <v>0</v>
      </c>
      <c r="E2" s="2" t="s">
        <v>0</v>
      </c>
      <c r="F2" s="2" t="s">
        <v>0</v>
      </c>
    </row>
    <row r="3" spans="1:11" x14ac:dyDescent="0.2">
      <c r="A3" s="3" t="s">
        <v>1</v>
      </c>
      <c r="B3" s="3" t="s">
        <v>61</v>
      </c>
      <c r="C3" s="4" t="s">
        <v>64</v>
      </c>
      <c r="D3" s="4" t="s">
        <v>93</v>
      </c>
      <c r="E3" s="4" t="s">
        <v>102</v>
      </c>
      <c r="F3" s="4" t="s">
        <v>102</v>
      </c>
      <c r="G3" t="s">
        <v>65</v>
      </c>
      <c r="I3" s="7"/>
      <c r="J3" s="5"/>
    </row>
    <row r="4" spans="1:11" x14ac:dyDescent="0.2">
      <c r="A4" t="s">
        <v>3</v>
      </c>
      <c r="B4" s="6">
        <v>30000</v>
      </c>
      <c r="C4" s="5">
        <v>5000</v>
      </c>
      <c r="D4" s="11">
        <v>20000</v>
      </c>
      <c r="E4" s="11">
        <v>15000</v>
      </c>
      <c r="F4" s="11">
        <v>15000</v>
      </c>
      <c r="I4" s="7"/>
      <c r="J4" s="5"/>
    </row>
    <row r="5" spans="1:11" x14ac:dyDescent="0.2">
      <c r="B5" s="6"/>
      <c r="D5" s="5"/>
      <c r="E5" s="5"/>
      <c r="F5" s="5"/>
      <c r="I5" s="7"/>
      <c r="J5" s="7"/>
      <c r="K5" s="16"/>
    </row>
    <row r="6" spans="1:11" x14ac:dyDescent="0.2">
      <c r="A6" t="s">
        <v>4</v>
      </c>
      <c r="B6" s="6">
        <v>1901.1</v>
      </c>
      <c r="C6" s="5">
        <v>1100</v>
      </c>
      <c r="D6" s="5">
        <v>1325</v>
      </c>
      <c r="E6" s="5">
        <v>1100</v>
      </c>
      <c r="F6" s="5">
        <v>1100</v>
      </c>
      <c r="I6" s="7"/>
      <c r="J6" s="5"/>
    </row>
    <row r="7" spans="1:11" x14ac:dyDescent="0.2">
      <c r="A7" t="s">
        <v>5</v>
      </c>
      <c r="B7" s="6">
        <v>8914.5</v>
      </c>
      <c r="C7" s="5">
        <v>12000</v>
      </c>
      <c r="D7" s="5">
        <v>12000</v>
      </c>
      <c r="E7" s="5">
        <v>7500</v>
      </c>
      <c r="F7" s="5">
        <v>7500</v>
      </c>
      <c r="I7" s="7"/>
      <c r="J7" s="5"/>
      <c r="K7" s="16"/>
    </row>
    <row r="8" spans="1:11" x14ac:dyDescent="0.2">
      <c r="A8" t="s">
        <v>91</v>
      </c>
      <c r="B8" s="6">
        <v>11877</v>
      </c>
      <c r="C8" s="5">
        <v>7000</v>
      </c>
      <c r="D8" s="5">
        <v>12500</v>
      </c>
      <c r="E8" s="5">
        <v>12500</v>
      </c>
      <c r="F8" s="5">
        <v>12500</v>
      </c>
      <c r="I8" s="7"/>
      <c r="J8" s="5"/>
    </row>
    <row r="9" spans="1:11" x14ac:dyDescent="0.2">
      <c r="A9" t="s">
        <v>92</v>
      </c>
      <c r="B9" s="6">
        <v>0</v>
      </c>
      <c r="C9" s="5">
        <v>10000</v>
      </c>
      <c r="D9" s="5">
        <v>0</v>
      </c>
      <c r="E9" s="5">
        <v>0</v>
      </c>
      <c r="F9" s="5">
        <v>0</v>
      </c>
      <c r="I9" s="7"/>
      <c r="J9" s="5"/>
    </row>
    <row r="10" spans="1:11" x14ac:dyDescent="0.2">
      <c r="A10" t="s">
        <v>96</v>
      </c>
      <c r="B10" s="6">
        <v>315.92</v>
      </c>
      <c r="C10" s="5">
        <v>300</v>
      </c>
      <c r="D10" s="5">
        <v>300</v>
      </c>
      <c r="E10" s="5">
        <v>300</v>
      </c>
      <c r="F10" s="5">
        <v>300</v>
      </c>
      <c r="I10" s="7"/>
      <c r="J10" s="5"/>
    </row>
    <row r="11" spans="1:11" x14ac:dyDescent="0.2">
      <c r="A11" t="s">
        <v>6</v>
      </c>
      <c r="B11" s="6">
        <v>-1225</v>
      </c>
      <c r="C11" s="5">
        <v>200</v>
      </c>
      <c r="D11" s="5">
        <v>300</v>
      </c>
      <c r="E11" s="5">
        <v>300</v>
      </c>
      <c r="F11" s="5">
        <v>300</v>
      </c>
      <c r="I11" s="7"/>
      <c r="J11" s="5"/>
    </row>
    <row r="12" spans="1:11" x14ac:dyDescent="0.2">
      <c r="A12" t="s">
        <v>55</v>
      </c>
      <c r="B12" s="6">
        <v>281.60000000000002</v>
      </c>
      <c r="C12" s="5">
        <v>150</v>
      </c>
      <c r="D12" s="5">
        <v>200</v>
      </c>
      <c r="E12" s="5">
        <v>200</v>
      </c>
      <c r="F12" s="5">
        <v>200</v>
      </c>
      <c r="I12" s="7"/>
      <c r="J12" s="5"/>
    </row>
    <row r="13" spans="1:11" x14ac:dyDescent="0.2">
      <c r="A13" s="3" t="s">
        <v>11</v>
      </c>
      <c r="B13" s="12">
        <v>618.91999999999996</v>
      </c>
      <c r="C13" s="5">
        <v>500</v>
      </c>
      <c r="D13" s="5">
        <v>500</v>
      </c>
      <c r="E13" s="5">
        <v>500</v>
      </c>
      <c r="F13" s="5">
        <v>500</v>
      </c>
      <c r="I13" s="7"/>
      <c r="J13" s="5"/>
    </row>
    <row r="14" spans="1:11" x14ac:dyDescent="0.2">
      <c r="A14" t="s">
        <v>103</v>
      </c>
      <c r="B14" s="6">
        <v>112.15</v>
      </c>
      <c r="C14" s="5">
        <v>300</v>
      </c>
      <c r="D14" s="5">
        <v>300</v>
      </c>
      <c r="E14" s="5">
        <v>300</v>
      </c>
      <c r="F14" s="5">
        <v>300</v>
      </c>
      <c r="I14" s="7"/>
      <c r="J14" s="5"/>
    </row>
    <row r="15" spans="1:11" x14ac:dyDescent="0.2">
      <c r="A15" t="s">
        <v>8</v>
      </c>
      <c r="B15" s="6">
        <v>0</v>
      </c>
      <c r="C15" s="5">
        <v>1000</v>
      </c>
      <c r="D15" s="5">
        <v>0</v>
      </c>
      <c r="E15" s="5">
        <v>0</v>
      </c>
      <c r="F15" s="5">
        <v>0</v>
      </c>
      <c r="I15" s="7"/>
      <c r="J15" s="5"/>
    </row>
    <row r="16" spans="1:11" x14ac:dyDescent="0.2">
      <c r="A16" t="s">
        <v>9</v>
      </c>
      <c r="B16" s="6">
        <v>0</v>
      </c>
      <c r="C16" s="5">
        <v>0.01</v>
      </c>
      <c r="D16" s="5">
        <v>0</v>
      </c>
      <c r="E16" s="5">
        <v>0</v>
      </c>
      <c r="F16" s="5">
        <v>0</v>
      </c>
      <c r="G16" s="20"/>
      <c r="I16" s="7"/>
      <c r="J16" s="5"/>
    </row>
    <row r="17" spans="1:10" x14ac:dyDescent="0.2">
      <c r="A17" t="s">
        <v>10</v>
      </c>
      <c r="B17" s="6">
        <v>1075.56</v>
      </c>
      <c r="C17" s="5">
        <v>1000</v>
      </c>
      <c r="D17" s="5">
        <f>C17</f>
        <v>1000</v>
      </c>
      <c r="E17" s="5">
        <v>1000</v>
      </c>
      <c r="F17" s="5">
        <v>1000</v>
      </c>
      <c r="I17" s="7"/>
      <c r="J17" s="5"/>
    </row>
    <row r="18" spans="1:10" x14ac:dyDescent="0.2">
      <c r="A18" t="s">
        <v>12</v>
      </c>
      <c r="B18" s="9">
        <v>764.72</v>
      </c>
      <c r="C18" s="8">
        <v>1800</v>
      </c>
      <c r="D18" s="8">
        <v>1500</v>
      </c>
      <c r="E18" s="8">
        <v>800</v>
      </c>
      <c r="F18" s="8">
        <v>1000</v>
      </c>
      <c r="I18" s="7"/>
      <c r="J18" s="5"/>
    </row>
    <row r="19" spans="1:10" x14ac:dyDescent="0.2">
      <c r="B19" s="6"/>
      <c r="D19" s="5"/>
      <c r="E19" s="5"/>
      <c r="F19" s="5"/>
    </row>
    <row r="20" spans="1:10" s="3" customFormat="1" x14ac:dyDescent="0.2">
      <c r="A20" s="3" t="s">
        <v>13</v>
      </c>
      <c r="B20" s="10">
        <f>SUM(B6:B18)</f>
        <v>24636.469999999998</v>
      </c>
      <c r="C20" s="10">
        <f>SUM(C6:C18)</f>
        <v>35350.009999999995</v>
      </c>
      <c r="D20" s="10">
        <f>SUM(D6:D18)</f>
        <v>29925</v>
      </c>
      <c r="E20" s="10">
        <f>SUM(E6:E18)</f>
        <v>24500</v>
      </c>
      <c r="F20" s="10">
        <f>SUM(F6:F18)</f>
        <v>24700</v>
      </c>
    </row>
    <row r="21" spans="1:10" x14ac:dyDescent="0.2">
      <c r="B21" s="6"/>
      <c r="D21" s="5"/>
      <c r="E21" s="5"/>
      <c r="F21" s="5"/>
    </row>
    <row r="22" spans="1:10" x14ac:dyDescent="0.2">
      <c r="A22" s="3" t="s">
        <v>14</v>
      </c>
      <c r="B22" s="12"/>
      <c r="D22" s="5"/>
      <c r="E22" s="5"/>
      <c r="F22" s="5"/>
    </row>
    <row r="23" spans="1:10" x14ac:dyDescent="0.2">
      <c r="A23" t="s">
        <v>15</v>
      </c>
      <c r="B23" s="6">
        <v>0</v>
      </c>
      <c r="C23" s="5">
        <v>250</v>
      </c>
      <c r="D23" s="5">
        <v>250</v>
      </c>
      <c r="E23" s="5">
        <v>250</v>
      </c>
      <c r="F23" s="5">
        <v>250</v>
      </c>
    </row>
    <row r="24" spans="1:10" x14ac:dyDescent="0.2">
      <c r="A24" t="s">
        <v>108</v>
      </c>
      <c r="B24" s="6">
        <v>181.46</v>
      </c>
      <c r="C24" s="5">
        <v>600</v>
      </c>
      <c r="D24" s="5">
        <v>600</v>
      </c>
      <c r="E24" s="5">
        <v>500</v>
      </c>
      <c r="F24" s="5">
        <v>500</v>
      </c>
    </row>
    <row r="25" spans="1:10" x14ac:dyDescent="0.2">
      <c r="A25" t="s">
        <v>18</v>
      </c>
      <c r="B25" s="6">
        <v>864</v>
      </c>
      <c r="C25" s="5">
        <v>450</v>
      </c>
      <c r="D25" s="5">
        <v>550</v>
      </c>
      <c r="E25" s="5">
        <v>900</v>
      </c>
      <c r="F25" s="5">
        <v>550</v>
      </c>
      <c r="G25" s="56"/>
    </row>
    <row r="26" spans="1:10" x14ac:dyDescent="0.2">
      <c r="A26" t="s">
        <v>19</v>
      </c>
      <c r="B26" s="6">
        <v>1988.54</v>
      </c>
      <c r="C26" s="5">
        <v>1500</v>
      </c>
      <c r="D26" s="5">
        <v>1000</v>
      </c>
      <c r="E26" s="5">
        <v>1000</v>
      </c>
      <c r="F26" s="5">
        <v>1000</v>
      </c>
      <c r="G26" s="55"/>
    </row>
    <row r="27" spans="1:10" x14ac:dyDescent="0.2">
      <c r="A27" t="s">
        <v>104</v>
      </c>
      <c r="B27" s="6">
        <v>300</v>
      </c>
      <c r="C27" s="5">
        <v>0</v>
      </c>
      <c r="D27" s="5">
        <v>0</v>
      </c>
      <c r="E27" s="5">
        <v>300</v>
      </c>
      <c r="F27" s="5">
        <v>300</v>
      </c>
      <c r="G27" s="55"/>
    </row>
    <row r="28" spans="1:10" x14ac:dyDescent="0.2">
      <c r="A28" t="s">
        <v>20</v>
      </c>
      <c r="B28" s="6">
        <v>0</v>
      </c>
      <c r="C28" s="5">
        <v>100</v>
      </c>
      <c r="D28" s="5">
        <v>100</v>
      </c>
      <c r="E28" s="5">
        <v>500</v>
      </c>
      <c r="F28" s="5">
        <v>500</v>
      </c>
    </row>
    <row r="29" spans="1:10" hidden="1" x14ac:dyDescent="0.2">
      <c r="A29" s="13" t="s">
        <v>21</v>
      </c>
      <c r="B29" s="40"/>
      <c r="D29" s="5"/>
      <c r="E29" s="5"/>
      <c r="F29" s="5"/>
    </row>
    <row r="30" spans="1:10" hidden="1" x14ac:dyDescent="0.2">
      <c r="A30" t="s">
        <v>22</v>
      </c>
      <c r="B30" s="6">
        <v>437.6</v>
      </c>
      <c r="C30" s="5">
        <v>1100</v>
      </c>
      <c r="D30" s="5">
        <f>C30</f>
        <v>1100</v>
      </c>
      <c r="E30" s="5">
        <v>1100</v>
      </c>
      <c r="F30" s="5">
        <f>D30</f>
        <v>1100</v>
      </c>
    </row>
    <row r="31" spans="1:10" hidden="1" x14ac:dyDescent="0.2">
      <c r="A31" t="s">
        <v>23</v>
      </c>
      <c r="B31" s="6">
        <v>1039.19</v>
      </c>
      <c r="C31" s="5">
        <v>1500</v>
      </c>
      <c r="D31" s="5">
        <v>1500</v>
      </c>
      <c r="E31" s="5">
        <v>1000</v>
      </c>
      <c r="F31" s="5">
        <v>1000</v>
      </c>
    </row>
    <row r="32" spans="1:10" hidden="1" x14ac:dyDescent="0.2">
      <c r="A32" t="s">
        <v>24</v>
      </c>
      <c r="B32" s="6">
        <v>108.97</v>
      </c>
      <c r="C32" s="5">
        <v>400</v>
      </c>
      <c r="D32" s="5">
        <f>C32</f>
        <v>400</v>
      </c>
      <c r="E32" s="5">
        <v>200</v>
      </c>
      <c r="F32" s="5">
        <v>200</v>
      </c>
    </row>
    <row r="33" spans="1:7" hidden="1" x14ac:dyDescent="0.2">
      <c r="A33" t="s">
        <v>25</v>
      </c>
      <c r="B33" s="6">
        <v>561.73</v>
      </c>
      <c r="C33" s="5">
        <v>500</v>
      </c>
      <c r="D33" s="5">
        <f>C33</f>
        <v>500</v>
      </c>
      <c r="E33" s="5">
        <v>500</v>
      </c>
      <c r="F33" s="5">
        <f>D33</f>
        <v>500</v>
      </c>
    </row>
    <row r="34" spans="1:7" hidden="1" x14ac:dyDescent="0.2">
      <c r="A34" t="s">
        <v>26</v>
      </c>
      <c r="B34" s="8">
        <v>116.57</v>
      </c>
      <c r="C34" s="8">
        <v>200</v>
      </c>
      <c r="D34" s="8">
        <f>C34</f>
        <v>200</v>
      </c>
      <c r="E34" s="8">
        <v>150</v>
      </c>
      <c r="F34" s="8">
        <v>150</v>
      </c>
    </row>
    <row r="35" spans="1:7" x14ac:dyDescent="0.2">
      <c r="A35" s="3" t="s">
        <v>106</v>
      </c>
      <c r="B35" s="10">
        <f>SUM(B30:B34)</f>
        <v>2264.06</v>
      </c>
      <c r="C35" s="10">
        <f>SUM(C30:C34)</f>
        <v>3700</v>
      </c>
      <c r="D35" s="10">
        <f>SUM(D30:D34)</f>
        <v>3700</v>
      </c>
      <c r="E35" s="10">
        <f>SUM(E30:E34)</f>
        <v>2950</v>
      </c>
      <c r="F35" s="10">
        <f>SUM(F30:F34)</f>
        <v>2950</v>
      </c>
    </row>
    <row r="36" spans="1:7" x14ac:dyDescent="0.2">
      <c r="A36" t="s">
        <v>27</v>
      </c>
      <c r="B36" s="6">
        <v>1908.19</v>
      </c>
      <c r="C36" s="5">
        <v>1500</v>
      </c>
      <c r="D36" s="5">
        <v>2000</v>
      </c>
      <c r="E36" s="5">
        <v>2000</v>
      </c>
      <c r="F36" s="5">
        <v>2000</v>
      </c>
      <c r="G36" s="55"/>
    </row>
    <row r="37" spans="1:7" x14ac:dyDescent="0.2">
      <c r="A37" t="s">
        <v>28</v>
      </c>
      <c r="B37" s="6">
        <v>150</v>
      </c>
      <c r="C37" s="5">
        <v>150</v>
      </c>
      <c r="D37" s="5">
        <f>C37</f>
        <v>150</v>
      </c>
      <c r="E37" s="5">
        <v>150</v>
      </c>
      <c r="F37" s="5">
        <f>D37</f>
        <v>150</v>
      </c>
    </row>
    <row r="38" spans="1:7" x14ac:dyDescent="0.2">
      <c r="A38" t="s">
        <v>29</v>
      </c>
      <c r="B38" s="6">
        <v>0</v>
      </c>
      <c r="C38" s="5">
        <v>200</v>
      </c>
      <c r="D38" s="5">
        <v>100</v>
      </c>
      <c r="E38" s="5">
        <v>100</v>
      </c>
      <c r="F38" s="5">
        <v>100</v>
      </c>
      <c r="G38" s="55"/>
    </row>
    <row r="39" spans="1:7" x14ac:dyDescent="0.2">
      <c r="A39" t="s">
        <v>98</v>
      </c>
      <c r="B39" s="6">
        <v>0</v>
      </c>
      <c r="C39" s="5">
        <v>0</v>
      </c>
      <c r="D39" s="5">
        <v>0</v>
      </c>
      <c r="E39" s="5">
        <v>8000</v>
      </c>
      <c r="F39" s="5">
        <v>8000</v>
      </c>
      <c r="G39" s="56"/>
    </row>
    <row r="40" spans="1:7" x14ac:dyDescent="0.2">
      <c r="A40" t="s">
        <v>98</v>
      </c>
      <c r="B40" s="6">
        <v>0</v>
      </c>
      <c r="D40" s="5">
        <v>8000</v>
      </c>
      <c r="E40" s="5">
        <v>0</v>
      </c>
      <c r="F40" s="5">
        <v>0</v>
      </c>
      <c r="G40" s="56"/>
    </row>
    <row r="41" spans="1:7" x14ac:dyDescent="0.2">
      <c r="A41" t="s">
        <v>99</v>
      </c>
      <c r="B41" s="6">
        <v>0</v>
      </c>
      <c r="C41" s="14">
        <v>8600</v>
      </c>
      <c r="D41" s="5"/>
      <c r="E41" s="5"/>
      <c r="F41" s="5">
        <v>0</v>
      </c>
      <c r="G41" s="56"/>
    </row>
    <row r="42" spans="1:7" x14ac:dyDescent="0.2">
      <c r="A42" t="s">
        <v>30</v>
      </c>
      <c r="B42" s="6">
        <v>1177.75</v>
      </c>
      <c r="C42" s="5">
        <v>1000</v>
      </c>
      <c r="D42" s="19">
        <v>1000</v>
      </c>
      <c r="E42" s="19">
        <v>1000</v>
      </c>
      <c r="F42" s="19">
        <v>1000</v>
      </c>
      <c r="G42" s="55"/>
    </row>
    <row r="43" spans="1:7" x14ac:dyDescent="0.2">
      <c r="A43" t="s">
        <v>31</v>
      </c>
      <c r="B43" s="6">
        <v>41.79</v>
      </c>
      <c r="C43" s="5">
        <v>350</v>
      </c>
      <c r="D43" s="5">
        <f>C43</f>
        <v>350</v>
      </c>
      <c r="E43" s="5">
        <v>350</v>
      </c>
      <c r="F43" s="5">
        <f>D43</f>
        <v>350</v>
      </c>
    </row>
    <row r="44" spans="1:7" x14ac:dyDescent="0.2">
      <c r="A44" t="s">
        <v>32</v>
      </c>
      <c r="B44" s="6">
        <v>923.6</v>
      </c>
      <c r="C44" s="5">
        <v>1000</v>
      </c>
      <c r="D44" s="5">
        <f>C44</f>
        <v>1000</v>
      </c>
      <c r="E44" s="5">
        <v>1000</v>
      </c>
      <c r="F44" s="5">
        <f>D44</f>
        <v>1000</v>
      </c>
    </row>
    <row r="45" spans="1:7" x14ac:dyDescent="0.2">
      <c r="A45" t="s">
        <v>33</v>
      </c>
      <c r="B45" s="6">
        <v>129</v>
      </c>
      <c r="C45" s="5">
        <v>150</v>
      </c>
      <c r="D45" s="5">
        <f>C45</f>
        <v>150</v>
      </c>
      <c r="E45" s="5">
        <v>150</v>
      </c>
      <c r="F45" s="5">
        <f>D45</f>
        <v>150</v>
      </c>
    </row>
    <row r="46" spans="1:7" x14ac:dyDescent="0.2">
      <c r="A46" t="s">
        <v>34</v>
      </c>
      <c r="B46" s="6">
        <v>0</v>
      </c>
      <c r="C46" s="5">
        <v>200</v>
      </c>
      <c r="D46" s="5">
        <v>200</v>
      </c>
      <c r="E46" s="5">
        <v>200</v>
      </c>
      <c r="F46" s="5">
        <v>200</v>
      </c>
      <c r="G46" s="55"/>
    </row>
    <row r="47" spans="1:7" x14ac:dyDescent="0.2">
      <c r="A47" t="s">
        <v>35</v>
      </c>
      <c r="B47" s="6">
        <v>0</v>
      </c>
      <c r="C47" s="5">
        <v>100</v>
      </c>
      <c r="D47" s="5">
        <f>C47</f>
        <v>100</v>
      </c>
      <c r="E47" s="5">
        <v>100</v>
      </c>
      <c r="F47" s="5">
        <f>D47</f>
        <v>100</v>
      </c>
    </row>
    <row r="48" spans="1:7" x14ac:dyDescent="0.2">
      <c r="A48" t="s">
        <v>36</v>
      </c>
      <c r="B48" s="6">
        <v>0</v>
      </c>
      <c r="C48" s="5">
        <v>200</v>
      </c>
      <c r="D48" s="5">
        <f>C48</f>
        <v>200</v>
      </c>
      <c r="E48" s="5">
        <v>200</v>
      </c>
      <c r="F48" s="5">
        <f>D48</f>
        <v>200</v>
      </c>
    </row>
    <row r="49" spans="1:7" x14ac:dyDescent="0.2">
      <c r="A49" t="s">
        <v>37</v>
      </c>
      <c r="B49" s="6">
        <v>0</v>
      </c>
      <c r="C49" s="5">
        <v>1E-3</v>
      </c>
      <c r="D49" s="5">
        <f>C49</f>
        <v>1E-3</v>
      </c>
      <c r="E49" s="5">
        <v>0</v>
      </c>
      <c r="F49" s="5">
        <f>D49</f>
        <v>1E-3</v>
      </c>
    </row>
    <row r="50" spans="1:7" x14ac:dyDescent="0.2">
      <c r="A50" t="s">
        <v>38</v>
      </c>
      <c r="B50" s="6">
        <v>0</v>
      </c>
      <c r="C50" s="5">
        <v>200</v>
      </c>
      <c r="D50" s="5">
        <v>200</v>
      </c>
      <c r="E50" s="5">
        <v>200</v>
      </c>
      <c r="F50" s="5">
        <v>200</v>
      </c>
      <c r="G50" s="20"/>
    </row>
    <row r="51" spans="1:7" x14ac:dyDescent="0.2">
      <c r="A51" t="s">
        <v>39</v>
      </c>
      <c r="B51" s="6">
        <v>342.98</v>
      </c>
      <c r="C51" s="5">
        <v>300.01</v>
      </c>
      <c r="D51" s="5">
        <v>300</v>
      </c>
      <c r="E51" s="5">
        <v>300</v>
      </c>
      <c r="F51" s="5">
        <v>300</v>
      </c>
      <c r="G51" s="55"/>
    </row>
    <row r="52" spans="1:7" x14ac:dyDescent="0.2">
      <c r="A52" t="s">
        <v>60</v>
      </c>
      <c r="B52" s="6">
        <v>436.66</v>
      </c>
      <c r="C52" s="5">
        <v>700</v>
      </c>
      <c r="D52" s="5">
        <v>700</v>
      </c>
      <c r="E52" s="5">
        <v>500</v>
      </c>
      <c r="F52" s="5">
        <v>500</v>
      </c>
      <c r="G52" s="55"/>
    </row>
    <row r="53" spans="1:7" x14ac:dyDescent="0.2">
      <c r="A53" t="s">
        <v>57</v>
      </c>
      <c r="B53" s="6">
        <v>0</v>
      </c>
      <c r="C53" s="5">
        <v>25</v>
      </c>
      <c r="D53" s="5">
        <f>C53</f>
        <v>25</v>
      </c>
      <c r="E53" s="5">
        <v>25</v>
      </c>
      <c r="F53" s="5">
        <f>D53</f>
        <v>25</v>
      </c>
    </row>
    <row r="54" spans="1:7" x14ac:dyDescent="0.2">
      <c r="A54" t="s">
        <v>40</v>
      </c>
      <c r="B54" s="6">
        <v>-246.26</v>
      </c>
      <c r="C54" s="5">
        <v>75</v>
      </c>
      <c r="D54" s="5">
        <v>100</v>
      </c>
      <c r="E54" s="5">
        <v>75</v>
      </c>
      <c r="F54" s="5">
        <v>75</v>
      </c>
      <c r="G54" s="55"/>
    </row>
    <row r="55" spans="1:7" x14ac:dyDescent="0.2">
      <c r="A55" t="s">
        <v>41</v>
      </c>
      <c r="B55" s="6">
        <v>0</v>
      </c>
      <c r="C55" s="5">
        <v>250</v>
      </c>
      <c r="D55" s="5">
        <f>C55</f>
        <v>250</v>
      </c>
      <c r="E55" s="5">
        <v>200</v>
      </c>
      <c r="F55" s="5">
        <v>200</v>
      </c>
      <c r="G55" s="55"/>
    </row>
    <row r="56" spans="1:7" x14ac:dyDescent="0.2">
      <c r="A56" t="s">
        <v>105</v>
      </c>
      <c r="B56" s="6">
        <v>0</v>
      </c>
      <c r="C56" s="5">
        <v>1500</v>
      </c>
      <c r="D56" s="5">
        <v>500</v>
      </c>
      <c r="E56" s="5">
        <v>500</v>
      </c>
      <c r="F56" s="5">
        <v>500</v>
      </c>
      <c r="G56" s="55"/>
    </row>
    <row r="57" spans="1:7" x14ac:dyDescent="0.2">
      <c r="A57" t="s">
        <v>63</v>
      </c>
      <c r="B57" s="6">
        <v>0</v>
      </c>
      <c r="C57" s="5">
        <v>0</v>
      </c>
      <c r="D57" s="5">
        <v>0</v>
      </c>
      <c r="E57" s="5">
        <v>0</v>
      </c>
      <c r="F57" s="5">
        <v>0</v>
      </c>
    </row>
    <row r="58" spans="1:7" x14ac:dyDescent="0.2">
      <c r="A58" t="s">
        <v>7</v>
      </c>
      <c r="B58" s="6">
        <v>423.53</v>
      </c>
      <c r="C58" s="5">
        <v>400</v>
      </c>
      <c r="D58" s="5">
        <f>C58</f>
        <v>400</v>
      </c>
      <c r="E58" s="5">
        <v>450</v>
      </c>
      <c r="F58" s="5">
        <v>450</v>
      </c>
      <c r="G58" s="55"/>
    </row>
    <row r="59" spans="1:7" x14ac:dyDescent="0.2">
      <c r="A59" t="s">
        <v>42</v>
      </c>
      <c r="B59" s="6">
        <v>0</v>
      </c>
      <c r="C59" s="5">
        <v>300</v>
      </c>
      <c r="D59" s="5">
        <v>300</v>
      </c>
      <c r="E59" s="5">
        <v>150</v>
      </c>
      <c r="F59" s="5">
        <v>200</v>
      </c>
      <c r="G59" s="55"/>
    </row>
    <row r="60" spans="1:7" x14ac:dyDescent="0.2">
      <c r="A60" t="s">
        <v>43</v>
      </c>
      <c r="B60" s="6">
        <v>250</v>
      </c>
      <c r="C60" s="5">
        <v>300</v>
      </c>
      <c r="D60" s="5">
        <f>C60</f>
        <v>300</v>
      </c>
      <c r="E60" s="5">
        <v>300</v>
      </c>
      <c r="F60" s="5">
        <f>D60</f>
        <v>300</v>
      </c>
    </row>
    <row r="61" spans="1:7" x14ac:dyDescent="0.2">
      <c r="A61" t="s">
        <v>44</v>
      </c>
      <c r="B61" s="6">
        <v>0</v>
      </c>
      <c r="C61" s="5">
        <v>350</v>
      </c>
      <c r="D61" s="5">
        <v>350</v>
      </c>
      <c r="E61" s="5">
        <v>350</v>
      </c>
      <c r="F61" s="5">
        <v>350</v>
      </c>
      <c r="G61" s="20"/>
    </row>
    <row r="62" spans="1:7" x14ac:dyDescent="0.2">
      <c r="A62" t="s">
        <v>56</v>
      </c>
      <c r="B62" s="6">
        <v>432.5</v>
      </c>
      <c r="C62" s="5">
        <v>500</v>
      </c>
      <c r="D62" s="5">
        <f>C62</f>
        <v>500</v>
      </c>
      <c r="E62" s="5">
        <v>400</v>
      </c>
      <c r="F62" s="5">
        <v>400</v>
      </c>
      <c r="G62" s="55"/>
    </row>
    <row r="63" spans="1:7" x14ac:dyDescent="0.2">
      <c r="A63" t="s">
        <v>62</v>
      </c>
      <c r="B63" s="6">
        <v>82.07</v>
      </c>
      <c r="C63" s="5">
        <v>250</v>
      </c>
      <c r="D63" s="5">
        <v>250</v>
      </c>
      <c r="E63" s="5">
        <v>300</v>
      </c>
      <c r="F63" s="5">
        <v>300</v>
      </c>
      <c r="G63" s="55"/>
    </row>
    <row r="64" spans="1:7" x14ac:dyDescent="0.2">
      <c r="A64" t="s">
        <v>45</v>
      </c>
      <c r="B64" s="6">
        <v>83.49</v>
      </c>
      <c r="C64" s="5">
        <v>70</v>
      </c>
      <c r="D64" s="5">
        <v>50</v>
      </c>
      <c r="E64" s="5">
        <v>50</v>
      </c>
      <c r="F64" s="5">
        <v>50</v>
      </c>
      <c r="G64" s="20"/>
    </row>
    <row r="65" spans="1:7" x14ac:dyDescent="0.2">
      <c r="A65" t="s">
        <v>46</v>
      </c>
      <c r="B65" s="6">
        <v>89.08</v>
      </c>
      <c r="C65" s="5">
        <v>50</v>
      </c>
      <c r="D65" s="5">
        <f>C65</f>
        <v>50</v>
      </c>
      <c r="E65" s="5">
        <v>50</v>
      </c>
      <c r="F65" s="5">
        <f>D65</f>
        <v>50</v>
      </c>
    </row>
    <row r="66" spans="1:7" x14ac:dyDescent="0.2">
      <c r="A66" t="s">
        <v>47</v>
      </c>
      <c r="B66" s="6">
        <v>461.39</v>
      </c>
      <c r="C66" s="5">
        <v>400</v>
      </c>
      <c r="D66" s="5">
        <v>400</v>
      </c>
      <c r="E66" s="5">
        <v>400</v>
      </c>
      <c r="F66" s="5">
        <v>400</v>
      </c>
      <c r="G66" s="20"/>
    </row>
    <row r="67" spans="1:7" x14ac:dyDescent="0.2">
      <c r="A67" t="s">
        <v>48</v>
      </c>
      <c r="B67" s="6">
        <v>113.92</v>
      </c>
      <c r="C67" s="5">
        <v>100</v>
      </c>
      <c r="D67" s="5">
        <v>100</v>
      </c>
      <c r="E67" s="5">
        <v>100</v>
      </c>
      <c r="F67" s="5">
        <v>100</v>
      </c>
      <c r="G67" s="20"/>
    </row>
    <row r="68" spans="1:7" x14ac:dyDescent="0.2">
      <c r="A68" t="s">
        <v>58</v>
      </c>
      <c r="B68" s="6">
        <v>41.39</v>
      </c>
      <c r="C68" s="5">
        <v>1100</v>
      </c>
      <c r="D68" s="5">
        <v>1100</v>
      </c>
      <c r="E68" s="5">
        <v>1100</v>
      </c>
      <c r="F68" s="5">
        <v>1150</v>
      </c>
      <c r="G68" s="55"/>
    </row>
    <row r="69" spans="1:7" x14ac:dyDescent="0.2">
      <c r="A69" t="s">
        <v>59</v>
      </c>
      <c r="B69" s="6">
        <v>1233.68</v>
      </c>
      <c r="C69" s="5">
        <v>2625</v>
      </c>
      <c r="D69" s="5">
        <v>2625</v>
      </c>
      <c r="E69" s="5">
        <v>2775</v>
      </c>
      <c r="F69" s="5">
        <v>2475</v>
      </c>
      <c r="G69" s="55"/>
    </row>
    <row r="70" spans="1:7" x14ac:dyDescent="0.2">
      <c r="A70" t="s">
        <v>49</v>
      </c>
      <c r="B70" s="6">
        <v>200</v>
      </c>
      <c r="C70" s="5">
        <v>180</v>
      </c>
      <c r="D70" s="5">
        <v>175</v>
      </c>
      <c r="E70" s="5">
        <v>200</v>
      </c>
      <c r="F70" s="5">
        <v>200</v>
      </c>
      <c r="G70" s="55"/>
    </row>
    <row r="71" spans="1:7" x14ac:dyDescent="0.2">
      <c r="A71" t="s">
        <v>107</v>
      </c>
      <c r="B71" s="6">
        <v>0</v>
      </c>
      <c r="C71" s="5">
        <v>0</v>
      </c>
      <c r="D71" s="5">
        <v>0</v>
      </c>
      <c r="E71" s="5">
        <v>12000</v>
      </c>
      <c r="F71" s="5">
        <v>12000</v>
      </c>
    </row>
    <row r="72" spans="1:7" x14ac:dyDescent="0.2">
      <c r="A72" t="s">
        <v>50</v>
      </c>
      <c r="B72" s="6">
        <v>786.62</v>
      </c>
      <c r="C72" s="5">
        <v>1300</v>
      </c>
      <c r="D72" s="5">
        <v>1300</v>
      </c>
      <c r="E72" s="5">
        <v>1300</v>
      </c>
      <c r="F72" s="5">
        <v>1300</v>
      </c>
      <c r="G72" s="55"/>
    </row>
    <row r="73" spans="1:7" x14ac:dyDescent="0.2">
      <c r="A73" t="s">
        <v>51</v>
      </c>
      <c r="B73" s="6">
        <v>0</v>
      </c>
      <c r="C73" s="5">
        <v>300</v>
      </c>
      <c r="D73" s="5">
        <v>400</v>
      </c>
      <c r="E73" s="5">
        <v>300</v>
      </c>
      <c r="F73" s="5">
        <v>400</v>
      </c>
      <c r="G73" s="55"/>
    </row>
    <row r="74" spans="1:7" x14ac:dyDescent="0.2">
      <c r="A74" t="s">
        <v>52</v>
      </c>
      <c r="B74" s="8">
        <v>100</v>
      </c>
      <c r="C74" s="8">
        <v>100</v>
      </c>
      <c r="D74" s="8">
        <f>C74</f>
        <v>100</v>
      </c>
      <c r="E74" s="8">
        <v>100</v>
      </c>
      <c r="F74" s="8">
        <f>D74</f>
        <v>100</v>
      </c>
      <c r="G74" s="55"/>
    </row>
    <row r="75" spans="1:7" x14ac:dyDescent="0.2">
      <c r="D75" s="5"/>
      <c r="E75" s="5"/>
      <c r="F75" s="5"/>
    </row>
    <row r="76" spans="1:7" x14ac:dyDescent="0.2">
      <c r="A76" t="s">
        <v>53</v>
      </c>
      <c r="B76" s="8">
        <f>SUM(B23:B74)-B35</f>
        <v>14759.44</v>
      </c>
      <c r="C76" s="8">
        <f>SUM(C23:C75)-C35</f>
        <v>31425.010999999999</v>
      </c>
      <c r="D76" s="8">
        <f>SUM(D23:D75)-D35</f>
        <v>29925.001000000004</v>
      </c>
      <c r="E76" s="8">
        <f>SUM(E23:E75)-E35</f>
        <v>41775</v>
      </c>
      <c r="F76" s="8">
        <f>SUM(F23:F75)</f>
        <v>44275.001000000004</v>
      </c>
    </row>
    <row r="77" spans="1:7" x14ac:dyDescent="0.2">
      <c r="B77" s="5"/>
      <c r="D77" s="5"/>
      <c r="E77" s="5"/>
      <c r="F77" s="5"/>
    </row>
    <row r="78" spans="1:7" ht="13.5" thickBot="1" x14ac:dyDescent="0.25">
      <c r="A78" s="3" t="s">
        <v>54</v>
      </c>
      <c r="B78" s="15">
        <f>(B20-B76)</f>
        <v>9877.029999999997</v>
      </c>
      <c r="C78" s="15">
        <f>(C20-C76)</f>
        <v>3924.9989999999962</v>
      </c>
      <c r="D78" s="15">
        <f>(D20-D76)</f>
        <v>-1.0000000038417056E-3</v>
      </c>
      <c r="E78" s="15">
        <f>(E20-E76)</f>
        <v>-17275</v>
      </c>
      <c r="F78" s="15">
        <f>(F20-F76)</f>
        <v>-19575.001000000004</v>
      </c>
    </row>
    <row r="79" spans="1:7" ht="13.5" thickTop="1" x14ac:dyDescent="0.2">
      <c r="B79" s="6"/>
      <c r="D79" s="5">
        <v>20000</v>
      </c>
      <c r="E79" s="5"/>
      <c r="F79" s="5">
        <v>26102.720000000001</v>
      </c>
      <c r="G79" t="s">
        <v>97</v>
      </c>
    </row>
    <row r="80" spans="1:7" ht="13.5" thickBot="1" x14ac:dyDescent="0.25">
      <c r="B80" s="6"/>
      <c r="D80" s="17">
        <f>SUM(D78:D79)</f>
        <v>19999.998999999996</v>
      </c>
      <c r="E80" s="17"/>
      <c r="F80" s="17">
        <f>SUM(F78:F79)</f>
        <v>6527.7189999999973</v>
      </c>
      <c r="G80" t="s">
        <v>66</v>
      </c>
    </row>
    <row r="81" spans="2:6" ht="13.5" thickTop="1" x14ac:dyDescent="0.2">
      <c r="B81" s="6"/>
      <c r="D81" s="5"/>
      <c r="E81" s="5"/>
      <c r="F81" s="5"/>
    </row>
    <row r="82" spans="2:6" x14ac:dyDescent="0.2">
      <c r="D82" s="5"/>
      <c r="E82" s="5"/>
      <c r="F82" s="5"/>
    </row>
    <row r="83" spans="2:6" x14ac:dyDescent="0.2">
      <c r="D83" s="5"/>
      <c r="E83" s="5"/>
      <c r="F83" s="5"/>
    </row>
    <row r="84" spans="2:6" x14ac:dyDescent="0.2">
      <c r="D84" s="5"/>
      <c r="E84" s="5"/>
      <c r="F84" s="5"/>
    </row>
    <row r="85" spans="2:6" x14ac:dyDescent="0.2">
      <c r="D85" s="5"/>
      <c r="E85" s="5"/>
      <c r="F85" s="5"/>
    </row>
    <row r="86" spans="2:6" x14ac:dyDescent="0.2">
      <c r="D86" s="5"/>
      <c r="E86" s="5"/>
      <c r="F86" s="5"/>
    </row>
    <row r="87" spans="2:6" x14ac:dyDescent="0.2">
      <c r="D87" s="5"/>
      <c r="E87" s="5"/>
      <c r="F87" s="5"/>
    </row>
    <row r="88" spans="2:6" x14ac:dyDescent="0.2">
      <c r="D88" s="5"/>
      <c r="E88" s="5"/>
      <c r="F88" s="5"/>
    </row>
    <row r="89" spans="2:6" x14ac:dyDescent="0.2">
      <c r="D89" s="5"/>
      <c r="E89" s="5"/>
      <c r="F89" s="5"/>
    </row>
    <row r="90" spans="2:6" x14ac:dyDescent="0.2">
      <c r="D90" s="5"/>
      <c r="E90" s="5"/>
      <c r="F90" s="5"/>
    </row>
    <row r="91" spans="2:6" x14ac:dyDescent="0.2">
      <c r="D91" s="5"/>
      <c r="E91" s="5"/>
      <c r="F91" s="5"/>
    </row>
    <row r="92" spans="2:6" x14ac:dyDescent="0.2">
      <c r="D92" s="5"/>
      <c r="E92" s="5"/>
      <c r="F92" s="5"/>
    </row>
    <row r="93" spans="2:6" x14ac:dyDescent="0.2">
      <c r="D93" s="5"/>
      <c r="E93" s="5"/>
      <c r="F93" s="5"/>
    </row>
    <row r="94" spans="2:6" x14ac:dyDescent="0.2">
      <c r="D94" s="5"/>
      <c r="E94" s="5"/>
      <c r="F94" s="5"/>
    </row>
  </sheetData>
  <phoneticPr fontId="18" type="noConversion"/>
  <printOptions gridLines="1"/>
  <pageMargins left="0.7" right="0.7" top="0.75" bottom="0.75" header="0.3" footer="0.3"/>
  <pageSetup scale="62" fitToHeight="2" orientation="portrait" horizontalDpi="300" verticalDpi="300" r:id="rId1"/>
  <headerFooter>
    <oddHeader>&amp;C&amp;"Arial,Bold"Salem Hills PTSA Budget
Final 2010-2011</oddHeader>
  </headerFooter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07"/>
  <sheetViews>
    <sheetView workbookViewId="0">
      <selection activeCell="B37" sqref="B37"/>
    </sheetView>
  </sheetViews>
  <sheetFormatPr defaultRowHeight="12.75" x14ac:dyDescent="0.2"/>
  <cols>
    <col min="2" max="2" width="95.42578125" bestFit="1" customWidth="1"/>
    <col min="3" max="3" width="15.7109375" customWidth="1"/>
    <col min="4" max="4" width="16" customWidth="1"/>
    <col min="5" max="5" width="16.42578125" customWidth="1"/>
  </cols>
  <sheetData>
    <row r="1" spans="2:5" s="23" customFormat="1" ht="25.5" x14ac:dyDescent="0.35">
      <c r="B1" s="22" t="s">
        <v>67</v>
      </c>
    </row>
    <row r="2" spans="2:5" s="23" customFormat="1" ht="26.25" x14ac:dyDescent="0.4">
      <c r="B2" s="24"/>
    </row>
    <row r="3" spans="2:5" s="23" customFormat="1" ht="28.5" customHeight="1" x14ac:dyDescent="0.35">
      <c r="B3" s="25" t="s">
        <v>68</v>
      </c>
      <c r="C3" s="26" t="s">
        <v>69</v>
      </c>
      <c r="D3" s="26" t="s">
        <v>70</v>
      </c>
      <c r="E3" s="31" t="s">
        <v>2</v>
      </c>
    </row>
    <row r="4" spans="2:5" s="23" customFormat="1" ht="20.100000000000001" customHeight="1" x14ac:dyDescent="0.35">
      <c r="B4" s="27" t="s">
        <v>112</v>
      </c>
      <c r="C4" s="35">
        <v>100</v>
      </c>
      <c r="D4" s="36">
        <v>98.95</v>
      </c>
      <c r="E4" s="37">
        <f>(C4-D4)</f>
        <v>1.0499999999999972</v>
      </c>
    </row>
    <row r="5" spans="2:5" s="23" customFormat="1" ht="20.100000000000001" customHeight="1" x14ac:dyDescent="0.35">
      <c r="B5" s="27" t="s">
        <v>117</v>
      </c>
      <c r="C5" s="35">
        <v>100</v>
      </c>
      <c r="D5" s="36"/>
      <c r="E5" s="37">
        <f t="shared" ref="E5:E17" si="0">(C5-D5)</f>
        <v>100</v>
      </c>
    </row>
    <row r="6" spans="2:5" s="23" customFormat="1" ht="20.100000000000001" customHeight="1" x14ac:dyDescent="0.35">
      <c r="B6" s="27" t="s">
        <v>116</v>
      </c>
      <c r="C6" s="35">
        <v>50</v>
      </c>
      <c r="D6" s="36"/>
      <c r="E6" s="37">
        <v>50</v>
      </c>
    </row>
    <row r="7" spans="2:5" s="23" customFormat="1" ht="20.100000000000001" customHeight="1" x14ac:dyDescent="0.35">
      <c r="B7" s="27" t="s">
        <v>71</v>
      </c>
      <c r="C7" s="35">
        <v>100</v>
      </c>
      <c r="D7" s="36"/>
      <c r="E7" s="37">
        <f t="shared" si="0"/>
        <v>100</v>
      </c>
    </row>
    <row r="8" spans="2:5" s="23" customFormat="1" ht="20.100000000000001" customHeight="1" x14ac:dyDescent="0.35">
      <c r="B8" s="27" t="s">
        <v>72</v>
      </c>
      <c r="C8" s="35">
        <v>100</v>
      </c>
      <c r="D8" s="36">
        <v>56.38</v>
      </c>
      <c r="E8" s="37">
        <f t="shared" si="0"/>
        <v>43.62</v>
      </c>
    </row>
    <row r="9" spans="2:5" s="23" customFormat="1" ht="20.100000000000001" customHeight="1" x14ac:dyDescent="0.35">
      <c r="B9" s="27" t="s">
        <v>118</v>
      </c>
      <c r="C9" s="35">
        <v>100</v>
      </c>
      <c r="D9" s="36"/>
      <c r="E9" s="37">
        <f t="shared" si="0"/>
        <v>100</v>
      </c>
    </row>
    <row r="10" spans="2:5" s="23" customFormat="1" ht="20.100000000000001" customHeight="1" x14ac:dyDescent="0.35">
      <c r="B10" s="27" t="s">
        <v>73</v>
      </c>
      <c r="C10" s="35">
        <v>100</v>
      </c>
      <c r="D10" s="36"/>
      <c r="E10" s="37">
        <f t="shared" si="0"/>
        <v>100</v>
      </c>
    </row>
    <row r="11" spans="2:5" s="23" customFormat="1" ht="20.100000000000001" customHeight="1" x14ac:dyDescent="0.35">
      <c r="B11" s="27" t="s">
        <v>74</v>
      </c>
      <c r="C11" s="35">
        <v>100</v>
      </c>
      <c r="D11" s="36">
        <v>17.91</v>
      </c>
      <c r="E11" s="37">
        <f t="shared" si="0"/>
        <v>82.09</v>
      </c>
    </row>
    <row r="12" spans="2:5" s="23" customFormat="1" ht="20.100000000000001" customHeight="1" x14ac:dyDescent="0.35">
      <c r="B12" s="27" t="s">
        <v>75</v>
      </c>
      <c r="C12" s="35">
        <v>100</v>
      </c>
      <c r="D12" s="36"/>
      <c r="E12" s="37">
        <f t="shared" si="0"/>
        <v>100</v>
      </c>
    </row>
    <row r="13" spans="2:5" s="23" customFormat="1" ht="20.100000000000001" customHeight="1" x14ac:dyDescent="0.35">
      <c r="B13" s="27" t="s">
        <v>119</v>
      </c>
      <c r="C13" s="35">
        <v>100</v>
      </c>
      <c r="D13" s="36"/>
      <c r="E13" s="37">
        <f t="shared" si="0"/>
        <v>100</v>
      </c>
    </row>
    <row r="14" spans="2:5" s="23" customFormat="1" ht="20.100000000000001" customHeight="1" x14ac:dyDescent="0.35">
      <c r="B14" s="27" t="s">
        <v>115</v>
      </c>
      <c r="C14" s="35">
        <v>50</v>
      </c>
      <c r="D14" s="36"/>
      <c r="E14" s="37">
        <f t="shared" si="0"/>
        <v>50</v>
      </c>
    </row>
    <row r="15" spans="2:5" s="23" customFormat="1" ht="20.100000000000001" customHeight="1" x14ac:dyDescent="0.35">
      <c r="B15" s="27" t="s">
        <v>120</v>
      </c>
      <c r="C15" s="35">
        <v>50</v>
      </c>
      <c r="D15" s="36"/>
      <c r="E15" s="37">
        <f t="shared" si="0"/>
        <v>50</v>
      </c>
    </row>
    <row r="16" spans="2:5" s="23" customFormat="1" ht="20.100000000000001" customHeight="1" x14ac:dyDescent="0.35">
      <c r="B16" s="27" t="s">
        <v>114</v>
      </c>
      <c r="C16" s="35">
        <v>50</v>
      </c>
      <c r="D16" s="36"/>
      <c r="E16" s="37">
        <f t="shared" si="0"/>
        <v>50</v>
      </c>
    </row>
    <row r="17" spans="2:5" s="23" customFormat="1" ht="20.100000000000001" customHeight="1" x14ac:dyDescent="0.35">
      <c r="B17" s="27" t="s">
        <v>113</v>
      </c>
      <c r="C17" s="35">
        <v>50</v>
      </c>
      <c r="D17" s="36"/>
      <c r="E17" s="37">
        <f t="shared" si="0"/>
        <v>50</v>
      </c>
    </row>
    <row r="18" spans="2:5" s="23" customFormat="1" ht="20.100000000000001" customHeight="1" x14ac:dyDescent="0.35">
      <c r="B18" s="29" t="s">
        <v>76</v>
      </c>
      <c r="C18" s="38">
        <f>SUM(C4:C17)</f>
        <v>1150</v>
      </c>
      <c r="D18" s="38">
        <f>SUM(D4:D17)</f>
        <v>173.24</v>
      </c>
      <c r="E18" s="38">
        <f>SUM(E4:E17)</f>
        <v>976.76</v>
      </c>
    </row>
    <row r="19" spans="2:5" s="23" customFormat="1" ht="20.100000000000001" customHeight="1" x14ac:dyDescent="0.35">
      <c r="B19" s="27"/>
      <c r="C19" s="28"/>
      <c r="D19" s="28"/>
      <c r="E19" s="30"/>
    </row>
    <row r="20" spans="2:5" s="23" customFormat="1" ht="20.100000000000001" customHeight="1" x14ac:dyDescent="0.4">
      <c r="B20" s="24"/>
    </row>
    <row r="21" spans="2:5" s="23" customFormat="1" ht="20.100000000000001" customHeight="1" x14ac:dyDescent="0.4">
      <c r="B21" s="24"/>
    </row>
    <row r="22" spans="2:5" s="23" customFormat="1" ht="20.100000000000001" customHeight="1" x14ac:dyDescent="0.4">
      <c r="B22" s="24"/>
    </row>
    <row r="23" spans="2:5" s="23" customFormat="1" ht="20.100000000000001" customHeight="1" x14ac:dyDescent="0.4">
      <c r="B23" s="24"/>
    </row>
    <row r="24" spans="2:5" s="23" customFormat="1" ht="20.100000000000001" customHeight="1" x14ac:dyDescent="0.4">
      <c r="B24" s="24"/>
    </row>
    <row r="25" spans="2:5" s="23" customFormat="1" ht="20.100000000000001" customHeight="1" x14ac:dyDescent="0.4">
      <c r="B25" s="24"/>
    </row>
    <row r="26" spans="2:5" s="23" customFormat="1" ht="20.100000000000001" customHeight="1" x14ac:dyDescent="0.35">
      <c r="B26" s="22" t="s">
        <v>77</v>
      </c>
    </row>
    <row r="27" spans="2:5" s="23" customFormat="1" ht="20.100000000000001" customHeight="1" x14ac:dyDescent="0.4">
      <c r="B27" s="24"/>
    </row>
    <row r="28" spans="2:5" s="23" customFormat="1" ht="20.100000000000001" customHeight="1" x14ac:dyDescent="0.35">
      <c r="B28" s="25" t="s">
        <v>68</v>
      </c>
      <c r="C28" s="26" t="s">
        <v>69</v>
      </c>
      <c r="D28" s="26" t="s">
        <v>70</v>
      </c>
      <c r="E28" s="31" t="s">
        <v>2</v>
      </c>
    </row>
    <row r="29" spans="2:5" s="23" customFormat="1" ht="20.100000000000001" customHeight="1" x14ac:dyDescent="0.35">
      <c r="B29" s="27" t="s">
        <v>78</v>
      </c>
      <c r="C29" s="32">
        <v>150</v>
      </c>
      <c r="D29" s="32"/>
      <c r="E29" s="33">
        <f t="shared" ref="E29:E45" si="1">(C29-D29)</f>
        <v>150</v>
      </c>
    </row>
    <row r="30" spans="2:5" s="23" customFormat="1" ht="20.100000000000001" customHeight="1" x14ac:dyDescent="0.35">
      <c r="B30" s="27" t="s">
        <v>79</v>
      </c>
      <c r="C30" s="32">
        <v>75</v>
      </c>
      <c r="D30" s="32"/>
      <c r="E30" s="33">
        <f t="shared" si="1"/>
        <v>75</v>
      </c>
    </row>
    <row r="31" spans="2:5" s="23" customFormat="1" ht="20.100000000000001" customHeight="1" x14ac:dyDescent="0.35">
      <c r="B31" s="27" t="s">
        <v>80</v>
      </c>
      <c r="C31" s="32">
        <v>150</v>
      </c>
      <c r="D31" s="32">
        <v>150</v>
      </c>
      <c r="E31" s="33">
        <f t="shared" si="1"/>
        <v>0</v>
      </c>
    </row>
    <row r="32" spans="2:5" s="23" customFormat="1" ht="20.100000000000001" customHeight="1" x14ac:dyDescent="0.35">
      <c r="B32" s="27" t="s">
        <v>81</v>
      </c>
      <c r="C32" s="32">
        <v>150</v>
      </c>
      <c r="D32" s="32">
        <v>150</v>
      </c>
      <c r="E32" s="33">
        <f t="shared" si="1"/>
        <v>0</v>
      </c>
    </row>
    <row r="33" spans="2:5" s="23" customFormat="1" ht="20.100000000000001" customHeight="1" x14ac:dyDescent="0.35">
      <c r="B33" s="27" t="s">
        <v>109</v>
      </c>
      <c r="C33" s="32">
        <v>150</v>
      </c>
      <c r="D33" s="32"/>
      <c r="E33" s="33">
        <f t="shared" si="1"/>
        <v>150</v>
      </c>
    </row>
    <row r="34" spans="2:5" s="23" customFormat="1" ht="20.100000000000001" customHeight="1" x14ac:dyDescent="0.35">
      <c r="B34" s="27" t="s">
        <v>82</v>
      </c>
      <c r="C34" s="32">
        <v>150</v>
      </c>
      <c r="D34" s="32"/>
      <c r="E34" s="33">
        <f t="shared" si="1"/>
        <v>150</v>
      </c>
    </row>
    <row r="35" spans="2:5" s="23" customFormat="1" ht="20.100000000000001" customHeight="1" x14ac:dyDescent="0.35">
      <c r="B35" s="27" t="s">
        <v>110</v>
      </c>
      <c r="C35" s="32">
        <v>150</v>
      </c>
      <c r="D35" s="32">
        <v>126.45</v>
      </c>
      <c r="E35" s="33">
        <f t="shared" si="1"/>
        <v>23.549999999999997</v>
      </c>
    </row>
    <row r="36" spans="2:5" s="23" customFormat="1" ht="20.100000000000001" customHeight="1" x14ac:dyDescent="0.35">
      <c r="B36" s="27" t="s">
        <v>83</v>
      </c>
      <c r="C36" s="32">
        <v>150</v>
      </c>
      <c r="D36" s="32">
        <v>34.729999999999997</v>
      </c>
      <c r="E36" s="33">
        <f t="shared" si="1"/>
        <v>115.27000000000001</v>
      </c>
    </row>
    <row r="37" spans="2:5" s="23" customFormat="1" ht="20.100000000000001" customHeight="1" x14ac:dyDescent="0.35">
      <c r="B37" s="27" t="s">
        <v>84</v>
      </c>
      <c r="C37" s="32">
        <v>150</v>
      </c>
      <c r="D37" s="32">
        <f>84.67+70</f>
        <v>154.67000000000002</v>
      </c>
      <c r="E37" s="33">
        <f t="shared" si="1"/>
        <v>-4.6700000000000159</v>
      </c>
    </row>
    <row r="38" spans="2:5" s="23" customFormat="1" ht="20.100000000000001" customHeight="1" x14ac:dyDescent="0.35">
      <c r="B38" s="27" t="s">
        <v>85</v>
      </c>
      <c r="C38" s="32">
        <v>150</v>
      </c>
      <c r="D38" s="32"/>
      <c r="E38" s="33">
        <f t="shared" si="1"/>
        <v>150</v>
      </c>
    </row>
    <row r="39" spans="2:5" s="23" customFormat="1" ht="20.100000000000001" customHeight="1" x14ac:dyDescent="0.35">
      <c r="B39" s="27" t="s">
        <v>86</v>
      </c>
      <c r="C39" s="32">
        <v>150</v>
      </c>
      <c r="D39" s="32"/>
      <c r="E39" s="33">
        <f t="shared" si="1"/>
        <v>150</v>
      </c>
    </row>
    <row r="40" spans="2:5" s="23" customFormat="1" ht="20.100000000000001" customHeight="1" x14ac:dyDescent="0.35">
      <c r="B40" s="27" t="s">
        <v>87</v>
      </c>
      <c r="C40" s="32">
        <v>150</v>
      </c>
      <c r="D40" s="32"/>
      <c r="E40" s="33">
        <f t="shared" si="1"/>
        <v>150</v>
      </c>
    </row>
    <row r="41" spans="2:5" s="23" customFormat="1" ht="20.100000000000001" customHeight="1" x14ac:dyDescent="0.35">
      <c r="B41" s="27" t="s">
        <v>88</v>
      </c>
      <c r="C41" s="32">
        <v>150</v>
      </c>
      <c r="D41" s="32">
        <v>150</v>
      </c>
      <c r="E41" s="33">
        <f t="shared" si="1"/>
        <v>0</v>
      </c>
    </row>
    <row r="42" spans="2:5" s="23" customFormat="1" ht="20.100000000000001" customHeight="1" x14ac:dyDescent="0.35">
      <c r="B42" s="27" t="s">
        <v>89</v>
      </c>
      <c r="C42" s="32">
        <v>150</v>
      </c>
      <c r="D42" s="32">
        <f>40.67+109.33</f>
        <v>150</v>
      </c>
      <c r="E42" s="33">
        <f t="shared" si="1"/>
        <v>0</v>
      </c>
    </row>
    <row r="43" spans="2:5" s="23" customFormat="1" ht="20.100000000000001" customHeight="1" x14ac:dyDescent="0.35">
      <c r="B43" s="27" t="s">
        <v>90</v>
      </c>
      <c r="C43" s="32">
        <v>150</v>
      </c>
      <c r="D43" s="32"/>
      <c r="E43" s="33">
        <f t="shared" si="1"/>
        <v>150</v>
      </c>
    </row>
    <row r="44" spans="2:5" s="23" customFormat="1" ht="21" customHeight="1" x14ac:dyDescent="0.35">
      <c r="B44" s="27" t="s">
        <v>111</v>
      </c>
      <c r="C44" s="32">
        <v>150</v>
      </c>
      <c r="D44" s="32">
        <v>91.06</v>
      </c>
      <c r="E44" s="33">
        <f t="shared" si="1"/>
        <v>58.94</v>
      </c>
    </row>
    <row r="45" spans="2:5" s="23" customFormat="1" ht="20.25" customHeight="1" x14ac:dyDescent="0.35">
      <c r="B45" s="27" t="s">
        <v>100</v>
      </c>
      <c r="C45" s="32">
        <v>150</v>
      </c>
      <c r="D45" s="32"/>
      <c r="E45" s="33">
        <f t="shared" si="1"/>
        <v>150</v>
      </c>
    </row>
    <row r="46" spans="2:5" s="23" customFormat="1" ht="20.100000000000001" customHeight="1" x14ac:dyDescent="0.35">
      <c r="B46" s="29" t="s">
        <v>76</v>
      </c>
      <c r="C46" s="34">
        <f>SUM(C29:C45)</f>
        <v>2475</v>
      </c>
      <c r="D46" s="34">
        <f>SUM(D29:D45)</f>
        <v>1006.9100000000001</v>
      </c>
      <c r="E46" s="34">
        <f>SUM(E29:E45)</f>
        <v>1468.09</v>
      </c>
    </row>
    <row r="47" spans="2:5" s="23" customFormat="1" ht="20.100000000000001" customHeight="1" x14ac:dyDescent="0.35">
      <c r="B47" s="27"/>
      <c r="C47" s="28"/>
      <c r="D47" s="28"/>
      <c r="E47" s="30"/>
    </row>
    <row r="48" spans="2:5" ht="20.100000000000001" customHeight="1" x14ac:dyDescent="0.35">
      <c r="B48" s="21"/>
    </row>
    <row r="49" spans="2:2" ht="20.100000000000001" customHeight="1" x14ac:dyDescent="0.35">
      <c r="B49" s="21"/>
    </row>
    <row r="50" spans="2:2" ht="20.100000000000001" customHeight="1" x14ac:dyDescent="0.2"/>
    <row r="51" spans="2:2" ht="20.100000000000001" customHeight="1" x14ac:dyDescent="0.2"/>
    <row r="52" spans="2:2" ht="20.100000000000001" customHeight="1" x14ac:dyDescent="0.2"/>
    <row r="53" spans="2:2" ht="20.100000000000001" customHeight="1" x14ac:dyDescent="0.2"/>
    <row r="54" spans="2:2" ht="20.100000000000001" customHeight="1" x14ac:dyDescent="0.2"/>
    <row r="55" spans="2:2" ht="20.100000000000001" customHeight="1" x14ac:dyDescent="0.2"/>
    <row r="56" spans="2:2" ht="20.100000000000001" customHeight="1" x14ac:dyDescent="0.2"/>
    <row r="57" spans="2:2" ht="20.100000000000001" customHeight="1" x14ac:dyDescent="0.2"/>
    <row r="58" spans="2:2" ht="20.100000000000001" customHeight="1" x14ac:dyDescent="0.2"/>
    <row r="59" spans="2:2" ht="20.100000000000001" customHeight="1" x14ac:dyDescent="0.2"/>
    <row r="60" spans="2:2" ht="20.100000000000001" customHeight="1" x14ac:dyDescent="0.2"/>
    <row r="61" spans="2:2" ht="20.100000000000001" customHeight="1" x14ac:dyDescent="0.2"/>
    <row r="62" spans="2:2" ht="20.100000000000001" customHeight="1" x14ac:dyDescent="0.2"/>
    <row r="63" spans="2:2" ht="20.100000000000001" customHeight="1" x14ac:dyDescent="0.2"/>
    <row r="64" spans="2:2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</sheetData>
  <phoneticPr fontId="18" type="noConversion"/>
  <pageMargins left="0.7" right="0.7" top="0.75" bottom="0.75" header="0.3" footer="0.3"/>
  <pageSetup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Chip Shoppe 2014</vt:lpstr>
      <vt:lpstr>14-15 Hilltop PTSA</vt:lpstr>
      <vt:lpstr>Final '10-'11 budget  </vt:lpstr>
      <vt:lpstr>10-'11 Suppl Enrich List</vt:lpstr>
      <vt:lpstr>'14-15 Hilltop PTSA'!Print_Area</vt:lpstr>
      <vt:lpstr>'Final ''10-''11 budget 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Mary Beskar</cp:lastModifiedBy>
  <cp:lastPrinted>2015-11-09T20:55:06Z</cp:lastPrinted>
  <dcterms:created xsi:type="dcterms:W3CDTF">2006-05-10T19:40:32Z</dcterms:created>
  <dcterms:modified xsi:type="dcterms:W3CDTF">2015-11-09T21:17:32Z</dcterms:modified>
</cp:coreProperties>
</file>